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4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LK\Documents\WestHost-10-1-2014\alink\19temp\"/>
    </mc:Choice>
  </mc:AlternateContent>
  <bookViews>
    <workbookView xWindow="4128" yWindow="4248" windowWidth="15312" windowHeight="7272" tabRatio="949" firstSheet="2" activeTab="9"/>
  </bookViews>
  <sheets>
    <sheet name="Max. Temp. Data 1897-1898" sheetId="1" r:id="rId1"/>
    <sheet name="Min. Temp. Data 1897-1898" sheetId="13" r:id="rId2"/>
    <sheet name="1-1897 Ave Monthly Max. Temps." sheetId="33" r:id="rId3"/>
    <sheet name="2-1897 Ave Daily Max. Temps.  " sheetId="25" r:id="rId4"/>
    <sheet name=" 3-1898 Ave Daily Max. Temps." sheetId="17" r:id="rId5"/>
    <sheet name="4-1897 Ave. Daily Min. Temp. " sheetId="23" r:id="rId6"/>
    <sheet name="5-1898 Ave. Daily Min. Temp. " sheetId="24" r:id="rId7"/>
    <sheet name="6-1897 Ave Monthly Min. Temps." sheetId="34" r:id="rId8"/>
    <sheet name="7-Max. Ashland's vs Shafer's" sheetId="30" r:id="rId9"/>
    <sheet name="8-Min. Ashland's vs Shafer's" sheetId="29" r:id="rId10"/>
  </sheets>
  <definedNames>
    <definedName name="_xlnm.Print_Area" localSheetId="4">' 3-1898 Ave Daily Max. Temps.'!$A$1:$AG$41</definedName>
    <definedName name="_xlnm.Print_Area" localSheetId="2">'1-1897 Ave Monthly Max. Temps.'!$A$1:$N$40</definedName>
    <definedName name="_xlnm.Print_Area" localSheetId="5">'4-1897 Ave. Daily Min. Temp. '!$A$1:$AF$37</definedName>
    <definedName name="_xlnm.Print_Area" localSheetId="6">'5-1898 Ave. Daily Min. Temp. '!$A$1:$AG$40</definedName>
    <definedName name="_xlnm.Print_Area" localSheetId="7">'6-1897 Ave Monthly Min. Temps.'!$A$1:$O$40</definedName>
    <definedName name="_xlnm.Print_Area" localSheetId="8">'7-Max. Ashland''s vs Shafer''s'!$A$1:$R$37</definedName>
    <definedName name="_xlnm.Print_Area" localSheetId="9">'8-Min. Ashland''s vs Shafer''s'!$A$1:$S$41</definedName>
    <definedName name="_xlnm.Print_Area" localSheetId="0">'Max. Temp. Data 1897-1898'!$A$1:$AP$420</definedName>
  </definedNames>
  <calcPr calcId="162913"/>
</workbook>
</file>

<file path=xl/calcChain.xml><?xml version="1.0" encoding="utf-8"?>
<calcChain xmlns="http://schemas.openxmlformats.org/spreadsheetml/2006/main">
  <c r="AF426" i="13" l="1"/>
  <c r="AE426" i="13"/>
  <c r="AD426" i="13"/>
  <c r="AC426" i="13"/>
  <c r="AB426" i="13"/>
  <c r="AA426" i="13"/>
  <c r="Z426" i="13"/>
  <c r="Y426" i="13"/>
  <c r="X426" i="13"/>
  <c r="W426" i="13"/>
  <c r="V426" i="13"/>
  <c r="U426" i="13"/>
  <c r="T426" i="13"/>
  <c r="S426" i="13"/>
  <c r="R426" i="13"/>
  <c r="Q426" i="13"/>
  <c r="P426" i="13"/>
  <c r="O426" i="13"/>
  <c r="N426" i="13"/>
  <c r="M426" i="13"/>
  <c r="L426" i="13"/>
  <c r="K426" i="13"/>
  <c r="J426" i="13"/>
  <c r="I426" i="13"/>
  <c r="H426" i="13"/>
  <c r="G426" i="13"/>
  <c r="F426" i="13"/>
  <c r="E426" i="13"/>
  <c r="D426" i="13"/>
  <c r="C426" i="13"/>
  <c r="B426" i="13"/>
  <c r="AF425" i="13"/>
  <c r="AE425" i="13"/>
  <c r="AD425" i="13"/>
  <c r="AC425" i="13"/>
  <c r="AB425" i="13"/>
  <c r="AA425" i="13"/>
  <c r="Z425" i="13"/>
  <c r="Y425" i="13"/>
  <c r="X425" i="13"/>
  <c r="W425" i="13"/>
  <c r="V425" i="13"/>
  <c r="U425" i="13"/>
  <c r="T425" i="13"/>
  <c r="S425" i="13"/>
  <c r="R425" i="13"/>
  <c r="Q425" i="13"/>
  <c r="P425" i="13"/>
  <c r="O425" i="13"/>
  <c r="N425" i="13"/>
  <c r="M425" i="13"/>
  <c r="L425" i="13"/>
  <c r="K425" i="13"/>
  <c r="J425" i="13"/>
  <c r="I425" i="13"/>
  <c r="H425" i="13"/>
  <c r="G425" i="13"/>
  <c r="F425" i="13"/>
  <c r="E425" i="13"/>
  <c r="D425" i="13"/>
  <c r="C425" i="13"/>
  <c r="B425" i="13"/>
  <c r="AE422" i="13"/>
  <c r="AD422" i="13"/>
  <c r="AC422" i="13"/>
  <c r="AB422" i="13"/>
  <c r="AA422" i="13"/>
  <c r="Z422" i="13"/>
  <c r="Y422" i="13"/>
  <c r="X422" i="13"/>
  <c r="W422" i="13"/>
  <c r="V422" i="13"/>
  <c r="U422" i="13"/>
  <c r="T422" i="13"/>
  <c r="S422" i="13"/>
  <c r="R422" i="13"/>
  <c r="Q422" i="13"/>
  <c r="P422" i="13"/>
  <c r="O422" i="13"/>
  <c r="N422" i="13"/>
  <c r="M422" i="13"/>
  <c r="L422" i="13"/>
  <c r="K422" i="13"/>
  <c r="J422" i="13"/>
  <c r="I422" i="13"/>
  <c r="H422" i="13"/>
  <c r="G422" i="13"/>
  <c r="F422" i="13"/>
  <c r="E422" i="13"/>
  <c r="D422" i="13"/>
  <c r="C422" i="13"/>
  <c r="B422" i="13"/>
  <c r="AE421" i="13"/>
  <c r="AD421" i="13"/>
  <c r="AC421" i="13"/>
  <c r="AB421" i="13"/>
  <c r="AA421" i="13"/>
  <c r="Z421" i="13"/>
  <c r="Y421" i="13"/>
  <c r="X421" i="13"/>
  <c r="W421" i="13"/>
  <c r="V421" i="13"/>
  <c r="U421" i="13"/>
  <c r="T421" i="13"/>
  <c r="S421" i="13"/>
  <c r="R421" i="13"/>
  <c r="Q421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D421" i="13"/>
  <c r="C421" i="13"/>
  <c r="B421" i="13"/>
  <c r="AF418" i="13"/>
  <c r="AE418" i="13"/>
  <c r="AD418" i="13"/>
  <c r="AC418" i="13"/>
  <c r="AB418" i="13"/>
  <c r="AA418" i="13"/>
  <c r="Z418" i="13"/>
  <c r="Y418" i="13"/>
  <c r="X418" i="13"/>
  <c r="W418" i="13"/>
  <c r="V418" i="13"/>
  <c r="U418" i="13"/>
  <c r="T418" i="13"/>
  <c r="S418" i="13"/>
  <c r="R418" i="13"/>
  <c r="Q418" i="13"/>
  <c r="P418" i="13"/>
  <c r="O418" i="13"/>
  <c r="N418" i="13"/>
  <c r="M418" i="13"/>
  <c r="L418" i="13"/>
  <c r="K418" i="13"/>
  <c r="J418" i="13"/>
  <c r="I418" i="13"/>
  <c r="H418" i="13"/>
  <c r="G418" i="13"/>
  <c r="F418" i="13"/>
  <c r="E418" i="13"/>
  <c r="D418" i="13"/>
  <c r="C418" i="13"/>
  <c r="B418" i="13"/>
  <c r="AF417" i="13"/>
  <c r="AE417" i="13"/>
  <c r="AD417" i="13"/>
  <c r="AC417" i="13"/>
  <c r="AB417" i="13"/>
  <c r="AA417" i="13"/>
  <c r="Z417" i="13"/>
  <c r="Y417" i="13"/>
  <c r="X417" i="13"/>
  <c r="W417" i="13"/>
  <c r="V417" i="13"/>
  <c r="U417" i="13"/>
  <c r="T417" i="13"/>
  <c r="S417" i="13"/>
  <c r="R417" i="13"/>
  <c r="Q417" i="13"/>
  <c r="P417" i="13"/>
  <c r="O417" i="13"/>
  <c r="N417" i="13"/>
  <c r="M417" i="13"/>
  <c r="L417" i="13"/>
  <c r="K417" i="13"/>
  <c r="J417" i="13"/>
  <c r="I417" i="13"/>
  <c r="H417" i="13"/>
  <c r="G417" i="13"/>
  <c r="F417" i="13"/>
  <c r="E417" i="13"/>
  <c r="D417" i="13"/>
  <c r="C417" i="13"/>
  <c r="B417" i="13"/>
  <c r="AE414" i="13"/>
  <c r="AD414" i="13"/>
  <c r="AC414" i="13"/>
  <c r="AB414" i="13"/>
  <c r="AA414" i="13"/>
  <c r="Z414" i="13"/>
  <c r="Y414" i="13"/>
  <c r="X414" i="13"/>
  <c r="W414" i="13"/>
  <c r="V414" i="13"/>
  <c r="U414" i="13"/>
  <c r="T414" i="13"/>
  <c r="S414" i="13"/>
  <c r="R414" i="13"/>
  <c r="Q414" i="13"/>
  <c r="P414" i="13"/>
  <c r="O414" i="13"/>
  <c r="N414" i="13"/>
  <c r="M414" i="13"/>
  <c r="L414" i="13"/>
  <c r="K414" i="13"/>
  <c r="J414" i="13"/>
  <c r="I414" i="13"/>
  <c r="H414" i="13"/>
  <c r="G414" i="13"/>
  <c r="F414" i="13"/>
  <c r="E414" i="13"/>
  <c r="D414" i="13"/>
  <c r="C414" i="13"/>
  <c r="B414" i="13"/>
  <c r="AE413" i="13"/>
  <c r="AD413" i="13"/>
  <c r="AC413" i="13"/>
  <c r="AB413" i="13"/>
  <c r="AA413" i="13"/>
  <c r="Z413" i="13"/>
  <c r="Y413" i="13"/>
  <c r="X413" i="13"/>
  <c r="W413" i="13"/>
  <c r="V413" i="13"/>
  <c r="U413" i="13"/>
  <c r="T413" i="13"/>
  <c r="S413" i="13"/>
  <c r="R413" i="13"/>
  <c r="Q413" i="13"/>
  <c r="P413" i="13"/>
  <c r="O413" i="13"/>
  <c r="N413" i="13"/>
  <c r="M413" i="13"/>
  <c r="L413" i="13"/>
  <c r="K413" i="13"/>
  <c r="J413" i="13"/>
  <c r="I413" i="13"/>
  <c r="H413" i="13"/>
  <c r="G413" i="13"/>
  <c r="F413" i="13"/>
  <c r="E413" i="13"/>
  <c r="D413" i="13"/>
  <c r="C413" i="13"/>
  <c r="B413" i="13"/>
  <c r="AF410" i="13"/>
  <c r="AE410" i="13"/>
  <c r="AD410" i="13"/>
  <c r="AC410" i="13"/>
  <c r="AB410" i="13"/>
  <c r="AA410" i="13"/>
  <c r="Z410" i="13"/>
  <c r="Y410" i="13"/>
  <c r="X410" i="13"/>
  <c r="W410" i="13"/>
  <c r="V410" i="13"/>
  <c r="U410" i="13"/>
  <c r="T410" i="13"/>
  <c r="S410" i="13"/>
  <c r="R410" i="13"/>
  <c r="Q410" i="13"/>
  <c r="P410" i="13"/>
  <c r="O410" i="13"/>
  <c r="N410" i="13"/>
  <c r="M410" i="13"/>
  <c r="L410" i="13"/>
  <c r="K410" i="13"/>
  <c r="J410" i="13"/>
  <c r="I410" i="13"/>
  <c r="H410" i="13"/>
  <c r="G410" i="13"/>
  <c r="F410" i="13"/>
  <c r="E410" i="13"/>
  <c r="D410" i="13"/>
  <c r="C410" i="13"/>
  <c r="B410" i="13"/>
  <c r="AF409" i="13"/>
  <c r="AE409" i="13"/>
  <c r="AD409" i="13"/>
  <c r="AC409" i="13"/>
  <c r="AB409" i="13"/>
  <c r="AA409" i="13"/>
  <c r="Z409" i="13"/>
  <c r="Y409" i="13"/>
  <c r="X409" i="13"/>
  <c r="W409" i="13"/>
  <c r="V409" i="13"/>
  <c r="U409" i="13"/>
  <c r="T409" i="13"/>
  <c r="S409" i="13"/>
  <c r="R409" i="13"/>
  <c r="Q409" i="13"/>
  <c r="P409" i="13"/>
  <c r="O409" i="13"/>
  <c r="N409" i="13"/>
  <c r="M409" i="13"/>
  <c r="L409" i="13"/>
  <c r="K409" i="13"/>
  <c r="J409" i="13"/>
  <c r="J411" i="13" s="1"/>
  <c r="I409" i="13"/>
  <c r="H409" i="13"/>
  <c r="G409" i="13"/>
  <c r="F409" i="13"/>
  <c r="E409" i="13"/>
  <c r="D409" i="13"/>
  <c r="C409" i="13"/>
  <c r="B409" i="13"/>
  <c r="AF406" i="13"/>
  <c r="AE406" i="13"/>
  <c r="AE407" i="13" s="1"/>
  <c r="AD406" i="13"/>
  <c r="AD407" i="13" s="1"/>
  <c r="AC406" i="13"/>
  <c r="AC407" i="13" s="1"/>
  <c r="AB406" i="13"/>
  <c r="AB407" i="13" s="1"/>
  <c r="AA406" i="13"/>
  <c r="AA407" i="13" s="1"/>
  <c r="Z406" i="13"/>
  <c r="Z407" i="13" s="1"/>
  <c r="Y406" i="13"/>
  <c r="Y407" i="13" s="1"/>
  <c r="X406" i="13"/>
  <c r="X407" i="13" s="1"/>
  <c r="W406" i="13"/>
  <c r="W407" i="13" s="1"/>
  <c r="V406" i="13"/>
  <c r="V407" i="13" s="1"/>
  <c r="U406" i="13"/>
  <c r="U407" i="13" s="1"/>
  <c r="T406" i="13"/>
  <c r="T407" i="13" s="1"/>
  <c r="S406" i="13"/>
  <c r="S407" i="13" s="1"/>
  <c r="R406" i="13"/>
  <c r="R407" i="13" s="1"/>
  <c r="Q406" i="13"/>
  <c r="Q407" i="13" s="1"/>
  <c r="P406" i="13"/>
  <c r="P407" i="13" s="1"/>
  <c r="O406" i="13"/>
  <c r="O407" i="13" s="1"/>
  <c r="N406" i="13"/>
  <c r="N407" i="13" s="1"/>
  <c r="M406" i="13"/>
  <c r="M407" i="13" s="1"/>
  <c r="L406" i="13"/>
  <c r="L407" i="13" s="1"/>
  <c r="K406" i="13"/>
  <c r="K407" i="13" s="1"/>
  <c r="J406" i="13"/>
  <c r="J407" i="13" s="1"/>
  <c r="I406" i="13"/>
  <c r="I407" i="13" s="1"/>
  <c r="H406" i="13"/>
  <c r="H407" i="13" s="1"/>
  <c r="G406" i="13"/>
  <c r="G407" i="13" s="1"/>
  <c r="F406" i="13"/>
  <c r="F407" i="13" s="1"/>
  <c r="E406" i="13"/>
  <c r="E407" i="13" s="1"/>
  <c r="D406" i="13"/>
  <c r="D407" i="13" s="1"/>
  <c r="C406" i="13"/>
  <c r="C407" i="13" s="1"/>
  <c r="B406" i="13"/>
  <c r="B407" i="13" s="1"/>
  <c r="AE402" i="13"/>
  <c r="AD402" i="13"/>
  <c r="AC402" i="13"/>
  <c r="AB402" i="13"/>
  <c r="AA402" i="13"/>
  <c r="Z402" i="13"/>
  <c r="Y402" i="13"/>
  <c r="X402" i="13"/>
  <c r="W402" i="13"/>
  <c r="V402" i="13"/>
  <c r="U402" i="13"/>
  <c r="T402" i="13"/>
  <c r="S402" i="13"/>
  <c r="R402" i="13"/>
  <c r="Q402" i="13"/>
  <c r="P402" i="13"/>
  <c r="O402" i="13"/>
  <c r="N402" i="13"/>
  <c r="M402" i="13"/>
  <c r="L402" i="13"/>
  <c r="K402" i="13"/>
  <c r="J402" i="13"/>
  <c r="I402" i="13"/>
  <c r="H402" i="13"/>
  <c r="G402" i="13"/>
  <c r="F402" i="13"/>
  <c r="E402" i="13"/>
  <c r="D402" i="13"/>
  <c r="C402" i="13"/>
  <c r="B402" i="13"/>
  <c r="AE401" i="13"/>
  <c r="AD401" i="13"/>
  <c r="AC401" i="13"/>
  <c r="AB401" i="13"/>
  <c r="AA401" i="13"/>
  <c r="Z401" i="13"/>
  <c r="Y401" i="13"/>
  <c r="X401" i="13"/>
  <c r="W401" i="13"/>
  <c r="V401" i="13"/>
  <c r="U401" i="13"/>
  <c r="T401" i="13"/>
  <c r="S401" i="13"/>
  <c r="R401" i="13"/>
  <c r="Q401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D401" i="13"/>
  <c r="C401" i="13"/>
  <c r="B401" i="13"/>
  <c r="AF398" i="13"/>
  <c r="AE398" i="13"/>
  <c r="AD398" i="13"/>
  <c r="AC398" i="13"/>
  <c r="AB398" i="13"/>
  <c r="AA398" i="13"/>
  <c r="Z398" i="13"/>
  <c r="Y398" i="13"/>
  <c r="X398" i="13"/>
  <c r="W398" i="13"/>
  <c r="V398" i="13"/>
  <c r="U398" i="13"/>
  <c r="T398" i="13"/>
  <c r="S398" i="13"/>
  <c r="R398" i="13"/>
  <c r="Q398" i="13"/>
  <c r="P398" i="13"/>
  <c r="O398" i="13"/>
  <c r="N398" i="13"/>
  <c r="M398" i="13"/>
  <c r="L398" i="13"/>
  <c r="K398" i="13"/>
  <c r="J398" i="13"/>
  <c r="I398" i="13"/>
  <c r="H398" i="13"/>
  <c r="H399" i="13" s="1"/>
  <c r="G398" i="13"/>
  <c r="F398" i="13"/>
  <c r="E398" i="13"/>
  <c r="D398" i="13"/>
  <c r="C398" i="13"/>
  <c r="B398" i="13"/>
  <c r="AF397" i="13"/>
  <c r="AE397" i="13"/>
  <c r="AD397" i="13"/>
  <c r="AC397" i="13"/>
  <c r="AB397" i="13"/>
  <c r="AA397" i="13"/>
  <c r="AA399" i="13" s="1"/>
  <c r="Z397" i="13"/>
  <c r="Y397" i="13"/>
  <c r="X397" i="13"/>
  <c r="W397" i="13"/>
  <c r="V397" i="13"/>
  <c r="U397" i="13"/>
  <c r="T397" i="13"/>
  <c r="S397" i="13"/>
  <c r="S399" i="13" s="1"/>
  <c r="R397" i="13"/>
  <c r="Q397" i="13"/>
  <c r="P397" i="13"/>
  <c r="O397" i="13"/>
  <c r="N397" i="13"/>
  <c r="M397" i="13"/>
  <c r="L397" i="13"/>
  <c r="K397" i="13"/>
  <c r="K399" i="13" s="1"/>
  <c r="J397" i="13"/>
  <c r="I397" i="13"/>
  <c r="H397" i="13"/>
  <c r="G397" i="13"/>
  <c r="F397" i="13"/>
  <c r="E397" i="13"/>
  <c r="D397" i="13"/>
  <c r="C397" i="13"/>
  <c r="C399" i="13" s="1"/>
  <c r="B397" i="13"/>
  <c r="AE394" i="13"/>
  <c r="AD394" i="13"/>
  <c r="AC394" i="13"/>
  <c r="AB394" i="13"/>
  <c r="AA394" i="13"/>
  <c r="Z394" i="13"/>
  <c r="Y394" i="13"/>
  <c r="X394" i="13"/>
  <c r="W394" i="13"/>
  <c r="V394" i="13"/>
  <c r="U394" i="13"/>
  <c r="T394" i="13"/>
  <c r="S394" i="13"/>
  <c r="R394" i="13"/>
  <c r="Q394" i="13"/>
  <c r="P394" i="13"/>
  <c r="O394" i="13"/>
  <c r="N394" i="13"/>
  <c r="M394" i="13"/>
  <c r="L394" i="13"/>
  <c r="K394" i="13"/>
  <c r="J394" i="13"/>
  <c r="I394" i="13"/>
  <c r="H394" i="13"/>
  <c r="G394" i="13"/>
  <c r="F394" i="13"/>
  <c r="E394" i="13"/>
  <c r="D394" i="13"/>
  <c r="C394" i="13"/>
  <c r="B394" i="13"/>
  <c r="AE393" i="13"/>
  <c r="AD393" i="13"/>
  <c r="AC393" i="13"/>
  <c r="AB393" i="13"/>
  <c r="AA393" i="13"/>
  <c r="Z393" i="13"/>
  <c r="Y393" i="13"/>
  <c r="X393" i="13"/>
  <c r="W393" i="13"/>
  <c r="V393" i="13"/>
  <c r="U393" i="13"/>
  <c r="T393" i="13"/>
  <c r="S393" i="13"/>
  <c r="R393" i="13"/>
  <c r="Q393" i="13"/>
  <c r="P393" i="13"/>
  <c r="O393" i="13"/>
  <c r="N393" i="13"/>
  <c r="M393" i="13"/>
  <c r="L393" i="13"/>
  <c r="K393" i="13"/>
  <c r="J393" i="13"/>
  <c r="I393" i="13"/>
  <c r="H393" i="13"/>
  <c r="G393" i="13"/>
  <c r="F393" i="13"/>
  <c r="E393" i="13"/>
  <c r="D393" i="13"/>
  <c r="C393" i="13"/>
  <c r="B393" i="13"/>
  <c r="AF390" i="13"/>
  <c r="AE390" i="13"/>
  <c r="AD390" i="13"/>
  <c r="AD391" i="13" s="1"/>
  <c r="AC390" i="13"/>
  <c r="AB390" i="13"/>
  <c r="AA390" i="13"/>
  <c r="Z390" i="13"/>
  <c r="Y390" i="13"/>
  <c r="X390" i="13"/>
  <c r="W390" i="13"/>
  <c r="V390" i="13"/>
  <c r="V391" i="13" s="1"/>
  <c r="U390" i="13"/>
  <c r="T390" i="13"/>
  <c r="S390" i="13"/>
  <c r="R390" i="13"/>
  <c r="R391" i="13" s="1"/>
  <c r="Q390" i="13"/>
  <c r="P390" i="13"/>
  <c r="O390" i="13"/>
  <c r="N390" i="13"/>
  <c r="N391" i="13" s="1"/>
  <c r="M390" i="13"/>
  <c r="L390" i="13"/>
  <c r="K390" i="13"/>
  <c r="J390" i="13"/>
  <c r="I390" i="13"/>
  <c r="H390" i="13"/>
  <c r="G390" i="13"/>
  <c r="F390" i="13"/>
  <c r="F391" i="13" s="1"/>
  <c r="E390" i="13"/>
  <c r="D390" i="13"/>
  <c r="C390" i="13"/>
  <c r="B390" i="13"/>
  <c r="B391" i="13" s="1"/>
  <c r="AF389" i="13"/>
  <c r="AE389" i="13"/>
  <c r="AD389" i="13"/>
  <c r="AC389" i="13"/>
  <c r="AB389" i="13"/>
  <c r="AA389" i="13"/>
  <c r="Z389" i="13"/>
  <c r="Y389" i="13"/>
  <c r="X389" i="13"/>
  <c r="W389" i="13"/>
  <c r="V389" i="13"/>
  <c r="U389" i="13"/>
  <c r="T389" i="13"/>
  <c r="S389" i="13"/>
  <c r="R389" i="13"/>
  <c r="Q389" i="13"/>
  <c r="P389" i="13"/>
  <c r="O389" i="13"/>
  <c r="N389" i="13"/>
  <c r="M389" i="13"/>
  <c r="L389" i="13"/>
  <c r="K389" i="13"/>
  <c r="J389" i="13"/>
  <c r="I389" i="13"/>
  <c r="H389" i="13"/>
  <c r="G389" i="13"/>
  <c r="F389" i="13"/>
  <c r="E389" i="13"/>
  <c r="D389" i="13"/>
  <c r="C389" i="13"/>
  <c r="B389" i="13"/>
  <c r="AC386" i="13"/>
  <c r="AB386" i="13"/>
  <c r="AA386" i="13"/>
  <c r="Z386" i="13"/>
  <c r="Y386" i="13"/>
  <c r="X386" i="13"/>
  <c r="W386" i="13"/>
  <c r="V386" i="13"/>
  <c r="U386" i="13"/>
  <c r="T386" i="13"/>
  <c r="S386" i="13"/>
  <c r="R386" i="13"/>
  <c r="Q386" i="13"/>
  <c r="P386" i="13"/>
  <c r="O386" i="13"/>
  <c r="N386" i="13"/>
  <c r="M386" i="13"/>
  <c r="L386" i="13"/>
  <c r="K386" i="13"/>
  <c r="J386" i="13"/>
  <c r="I386" i="13"/>
  <c r="H386" i="13"/>
  <c r="G386" i="13"/>
  <c r="F386" i="13"/>
  <c r="E386" i="13"/>
  <c r="D386" i="13"/>
  <c r="C386" i="13"/>
  <c r="B386" i="13"/>
  <c r="AC385" i="13"/>
  <c r="AC387" i="13" s="1"/>
  <c r="AB385" i="13"/>
  <c r="AA385" i="13"/>
  <c r="AA387" i="13" s="1"/>
  <c r="Z385" i="13"/>
  <c r="Z387" i="13" s="1"/>
  <c r="Y385" i="13"/>
  <c r="Y387" i="13" s="1"/>
  <c r="X385" i="13"/>
  <c r="X387" i="13" s="1"/>
  <c r="W385" i="13"/>
  <c r="W387" i="13" s="1"/>
  <c r="V385" i="13"/>
  <c r="V387" i="13" s="1"/>
  <c r="U385" i="13"/>
  <c r="U387" i="13" s="1"/>
  <c r="T385" i="13"/>
  <c r="S385" i="13"/>
  <c r="S387" i="13" s="1"/>
  <c r="R385" i="13"/>
  <c r="R387" i="13" s="1"/>
  <c r="Q385" i="13"/>
  <c r="Q387" i="13" s="1"/>
  <c r="P385" i="13"/>
  <c r="P387" i="13" s="1"/>
  <c r="O385" i="13"/>
  <c r="O387" i="13" s="1"/>
  <c r="N385" i="13"/>
  <c r="N387" i="13" s="1"/>
  <c r="M385" i="13"/>
  <c r="M387" i="13" s="1"/>
  <c r="L385" i="13"/>
  <c r="K385" i="13"/>
  <c r="K387" i="13" s="1"/>
  <c r="J385" i="13"/>
  <c r="J387" i="13" s="1"/>
  <c r="I385" i="13"/>
  <c r="I387" i="13" s="1"/>
  <c r="H385" i="13"/>
  <c r="H387" i="13" s="1"/>
  <c r="G385" i="13"/>
  <c r="G387" i="13" s="1"/>
  <c r="F385" i="13"/>
  <c r="F387" i="13" s="1"/>
  <c r="E385" i="13"/>
  <c r="E387" i="13" s="1"/>
  <c r="D385" i="13"/>
  <c r="C385" i="13"/>
  <c r="C387" i="13" s="1"/>
  <c r="B385" i="13"/>
  <c r="B387" i="13" s="1"/>
  <c r="AF382" i="13"/>
  <c r="AE382" i="13"/>
  <c r="AD382" i="13"/>
  <c r="AC382" i="13"/>
  <c r="AB382" i="13"/>
  <c r="AA382" i="13"/>
  <c r="Z382" i="13"/>
  <c r="Y382" i="13"/>
  <c r="X382" i="13"/>
  <c r="W382" i="13"/>
  <c r="V382" i="13"/>
  <c r="U382" i="13"/>
  <c r="T382" i="13"/>
  <c r="S382" i="13"/>
  <c r="R382" i="13"/>
  <c r="Q382" i="13"/>
  <c r="P382" i="13"/>
  <c r="O382" i="13"/>
  <c r="N382" i="13"/>
  <c r="M382" i="13"/>
  <c r="L382" i="13"/>
  <c r="K382" i="13"/>
  <c r="J382" i="13"/>
  <c r="I382" i="13"/>
  <c r="H382" i="13"/>
  <c r="G382" i="13"/>
  <c r="F382" i="13"/>
  <c r="E382" i="13"/>
  <c r="D382" i="13"/>
  <c r="C382" i="13"/>
  <c r="B382" i="13"/>
  <c r="AF381" i="13"/>
  <c r="AE381" i="13"/>
  <c r="AD381" i="13"/>
  <c r="AC381" i="13"/>
  <c r="AB381" i="13"/>
  <c r="AA381" i="13"/>
  <c r="Z381" i="13"/>
  <c r="Y381" i="13"/>
  <c r="X381" i="13"/>
  <c r="W381" i="13"/>
  <c r="V381" i="13"/>
  <c r="U381" i="13"/>
  <c r="T381" i="13"/>
  <c r="S381" i="13"/>
  <c r="R381" i="13"/>
  <c r="Q381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D381" i="13"/>
  <c r="C381" i="13"/>
  <c r="B381" i="13"/>
  <c r="AF370" i="13"/>
  <c r="AE370" i="13"/>
  <c r="AD370" i="13"/>
  <c r="AC370" i="13"/>
  <c r="AB370" i="13"/>
  <c r="AA370" i="13"/>
  <c r="AA371" i="13" s="1"/>
  <c r="Z370" i="13"/>
  <c r="Y370" i="13"/>
  <c r="X370" i="13"/>
  <c r="W370" i="13"/>
  <c r="V370" i="13"/>
  <c r="U370" i="13"/>
  <c r="T370" i="13"/>
  <c r="S370" i="13"/>
  <c r="R370" i="13"/>
  <c r="Q370" i="13"/>
  <c r="P370" i="13"/>
  <c r="O370" i="13"/>
  <c r="N370" i="13"/>
  <c r="M370" i="13"/>
  <c r="L370" i="13"/>
  <c r="K370" i="13"/>
  <c r="K371" i="13" s="1"/>
  <c r="J370" i="13"/>
  <c r="I370" i="13"/>
  <c r="H370" i="13"/>
  <c r="G370" i="13"/>
  <c r="F370" i="13"/>
  <c r="E370" i="13"/>
  <c r="D370" i="13"/>
  <c r="C370" i="13"/>
  <c r="C371" i="13" s="1"/>
  <c r="B370" i="13"/>
  <c r="AF369" i="13"/>
  <c r="AE369" i="13"/>
  <c r="AD369" i="13"/>
  <c r="AC369" i="13"/>
  <c r="AB369" i="13"/>
  <c r="AA369" i="13"/>
  <c r="Z369" i="13"/>
  <c r="Y369" i="13"/>
  <c r="X369" i="13"/>
  <c r="W369" i="13"/>
  <c r="V369" i="13"/>
  <c r="U369" i="13"/>
  <c r="T369" i="13"/>
  <c r="S369" i="13"/>
  <c r="S371" i="13" s="1"/>
  <c r="R369" i="13"/>
  <c r="Q369" i="13"/>
  <c r="P369" i="13"/>
  <c r="O369" i="13"/>
  <c r="N369" i="13"/>
  <c r="M369" i="13"/>
  <c r="L369" i="13"/>
  <c r="K369" i="13"/>
  <c r="J369" i="13"/>
  <c r="I369" i="13"/>
  <c r="H369" i="13"/>
  <c r="G369" i="13"/>
  <c r="F369" i="13"/>
  <c r="E369" i="13"/>
  <c r="D369" i="13"/>
  <c r="C369" i="13"/>
  <c r="B369" i="13"/>
  <c r="AE366" i="13"/>
  <c r="AD366" i="13"/>
  <c r="AC366" i="13"/>
  <c r="AB366" i="13"/>
  <c r="AA366" i="13"/>
  <c r="Z366" i="13"/>
  <c r="Y366" i="13"/>
  <c r="X366" i="13"/>
  <c r="W366" i="13"/>
  <c r="V366" i="13"/>
  <c r="U366" i="13"/>
  <c r="T366" i="13"/>
  <c r="S366" i="13"/>
  <c r="R366" i="13"/>
  <c r="Q366" i="13"/>
  <c r="P366" i="13"/>
  <c r="O366" i="13"/>
  <c r="N366" i="13"/>
  <c r="M366" i="13"/>
  <c r="L366" i="13"/>
  <c r="K366" i="13"/>
  <c r="J366" i="13"/>
  <c r="I366" i="13"/>
  <c r="H366" i="13"/>
  <c r="G366" i="13"/>
  <c r="F366" i="13"/>
  <c r="E366" i="13"/>
  <c r="D366" i="13"/>
  <c r="C366" i="13"/>
  <c r="B366" i="13"/>
  <c r="AE365" i="13"/>
  <c r="AD365" i="13"/>
  <c r="AC365" i="13"/>
  <c r="AB365" i="13"/>
  <c r="AA365" i="13"/>
  <c r="Z365" i="13"/>
  <c r="Y365" i="13"/>
  <c r="X365" i="13"/>
  <c r="W365" i="13"/>
  <c r="V365" i="13"/>
  <c r="U365" i="13"/>
  <c r="T365" i="13"/>
  <c r="S365" i="13"/>
  <c r="R365" i="13"/>
  <c r="Q365" i="13"/>
  <c r="P365" i="13"/>
  <c r="O365" i="13"/>
  <c r="N365" i="13"/>
  <c r="M365" i="13"/>
  <c r="L365" i="13"/>
  <c r="K365" i="13"/>
  <c r="J365" i="13"/>
  <c r="I365" i="13"/>
  <c r="H365" i="13"/>
  <c r="G365" i="13"/>
  <c r="F365" i="13"/>
  <c r="E365" i="13"/>
  <c r="D365" i="13"/>
  <c r="C365" i="13"/>
  <c r="B365" i="13"/>
  <c r="AF362" i="13"/>
  <c r="AE362" i="13"/>
  <c r="AD362" i="13"/>
  <c r="AC362" i="13"/>
  <c r="AB362" i="13"/>
  <c r="AA362" i="13"/>
  <c r="Z362" i="13"/>
  <c r="Y362" i="13"/>
  <c r="X362" i="13"/>
  <c r="W362" i="13"/>
  <c r="V362" i="13"/>
  <c r="U362" i="13"/>
  <c r="T362" i="13"/>
  <c r="S362" i="13"/>
  <c r="R362" i="13"/>
  <c r="Q362" i="13"/>
  <c r="P362" i="13"/>
  <c r="O362" i="13"/>
  <c r="N362" i="13"/>
  <c r="M362" i="13"/>
  <c r="L362" i="13"/>
  <c r="K362" i="13"/>
  <c r="J362" i="13"/>
  <c r="I362" i="13"/>
  <c r="H362" i="13"/>
  <c r="G362" i="13"/>
  <c r="F362" i="13"/>
  <c r="E362" i="13"/>
  <c r="D362" i="13"/>
  <c r="C362" i="13"/>
  <c r="B362" i="13"/>
  <c r="AF361" i="13"/>
  <c r="AE361" i="13"/>
  <c r="AD361" i="13"/>
  <c r="AC361" i="13"/>
  <c r="AB361" i="13"/>
  <c r="AA361" i="13"/>
  <c r="Z361" i="13"/>
  <c r="Y361" i="13"/>
  <c r="X361" i="13"/>
  <c r="W361" i="13"/>
  <c r="V361" i="13"/>
  <c r="U361" i="13"/>
  <c r="T361" i="13"/>
  <c r="S361" i="13"/>
  <c r="R361" i="13"/>
  <c r="Q361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D361" i="13"/>
  <c r="C361" i="13"/>
  <c r="B361" i="13"/>
  <c r="AE358" i="13"/>
  <c r="AE359" i="13" s="1"/>
  <c r="AD358" i="13"/>
  <c r="AD359" i="13" s="1"/>
  <c r="AC358" i="13"/>
  <c r="AC359" i="13" s="1"/>
  <c r="AB358" i="13"/>
  <c r="AB359" i="13" s="1"/>
  <c r="AA358" i="13"/>
  <c r="AA359" i="13" s="1"/>
  <c r="Z358" i="13"/>
  <c r="Z359" i="13" s="1"/>
  <c r="Y358" i="13"/>
  <c r="Y359" i="13" s="1"/>
  <c r="X358" i="13"/>
  <c r="X359" i="13" s="1"/>
  <c r="W358" i="13"/>
  <c r="W359" i="13" s="1"/>
  <c r="V358" i="13"/>
  <c r="V359" i="13" s="1"/>
  <c r="U358" i="13"/>
  <c r="U359" i="13" s="1"/>
  <c r="T358" i="13"/>
  <c r="T359" i="13" s="1"/>
  <c r="S358" i="13"/>
  <c r="S359" i="13" s="1"/>
  <c r="R358" i="13"/>
  <c r="R359" i="13" s="1"/>
  <c r="Q358" i="13"/>
  <c r="Q359" i="13" s="1"/>
  <c r="P358" i="13"/>
  <c r="P359" i="13" s="1"/>
  <c r="O358" i="13"/>
  <c r="O359" i="13" s="1"/>
  <c r="N358" i="13"/>
  <c r="N359" i="13" s="1"/>
  <c r="M358" i="13"/>
  <c r="M359" i="13" s="1"/>
  <c r="L358" i="13"/>
  <c r="L359" i="13" s="1"/>
  <c r="K358" i="13"/>
  <c r="K359" i="13" s="1"/>
  <c r="J358" i="13"/>
  <c r="J359" i="13" s="1"/>
  <c r="I358" i="13"/>
  <c r="I359" i="13" s="1"/>
  <c r="H358" i="13"/>
  <c r="H359" i="13" s="1"/>
  <c r="G358" i="13"/>
  <c r="G359" i="13" s="1"/>
  <c r="F358" i="13"/>
  <c r="F359" i="13" s="1"/>
  <c r="E358" i="13"/>
  <c r="E359" i="13" s="1"/>
  <c r="D358" i="13"/>
  <c r="D359" i="13" s="1"/>
  <c r="C358" i="13"/>
  <c r="C359" i="13" s="1"/>
  <c r="B358" i="13"/>
  <c r="B359" i="13" s="1"/>
  <c r="AJ357" i="13"/>
  <c r="AI357" i="13"/>
  <c r="AH357" i="13"/>
  <c r="AG357" i="13"/>
  <c r="AF354" i="13"/>
  <c r="AE354" i="13"/>
  <c r="AD354" i="13"/>
  <c r="AC354" i="13"/>
  <c r="AB354" i="13"/>
  <c r="AA354" i="13"/>
  <c r="Z354" i="13"/>
  <c r="Y354" i="13"/>
  <c r="X354" i="13"/>
  <c r="W354" i="13"/>
  <c r="V354" i="13"/>
  <c r="U354" i="13"/>
  <c r="T354" i="13"/>
  <c r="S354" i="13"/>
  <c r="R354" i="13"/>
  <c r="Q354" i="13"/>
  <c r="P354" i="13"/>
  <c r="O354" i="13"/>
  <c r="N354" i="13"/>
  <c r="M354" i="13"/>
  <c r="L354" i="13"/>
  <c r="K354" i="13"/>
  <c r="J354" i="13"/>
  <c r="I354" i="13"/>
  <c r="H354" i="13"/>
  <c r="G354" i="13"/>
  <c r="F354" i="13"/>
  <c r="E354" i="13"/>
  <c r="D354" i="13"/>
  <c r="C354" i="13"/>
  <c r="B354" i="13"/>
  <c r="AF353" i="13"/>
  <c r="AE353" i="13"/>
  <c r="AD353" i="13"/>
  <c r="AC353" i="13"/>
  <c r="AB353" i="13"/>
  <c r="AA353" i="13"/>
  <c r="Z353" i="13"/>
  <c r="Y353" i="13"/>
  <c r="X353" i="13"/>
  <c r="W353" i="13"/>
  <c r="V353" i="13"/>
  <c r="U353" i="13"/>
  <c r="T353" i="13"/>
  <c r="S353" i="13"/>
  <c r="R353" i="13"/>
  <c r="Q353" i="13"/>
  <c r="P353" i="13"/>
  <c r="O353" i="13"/>
  <c r="N353" i="13"/>
  <c r="M353" i="13"/>
  <c r="L353" i="13"/>
  <c r="K353" i="13"/>
  <c r="J353" i="13"/>
  <c r="I353" i="13"/>
  <c r="H353" i="13"/>
  <c r="G353" i="13"/>
  <c r="F353" i="13"/>
  <c r="E353" i="13"/>
  <c r="D353" i="13"/>
  <c r="C353" i="13"/>
  <c r="B353" i="13"/>
  <c r="AF350" i="13"/>
  <c r="AE350" i="13"/>
  <c r="AD350" i="13"/>
  <c r="AC350" i="13"/>
  <c r="AB350" i="13"/>
  <c r="AA350" i="13"/>
  <c r="Z350" i="13"/>
  <c r="Y350" i="13"/>
  <c r="X350" i="13"/>
  <c r="W350" i="13"/>
  <c r="V350" i="13"/>
  <c r="U350" i="13"/>
  <c r="T350" i="13"/>
  <c r="S350" i="13"/>
  <c r="R350" i="13"/>
  <c r="Q350" i="13"/>
  <c r="P350" i="13"/>
  <c r="O350" i="13"/>
  <c r="N350" i="13"/>
  <c r="M350" i="13"/>
  <c r="L350" i="13"/>
  <c r="K350" i="13"/>
  <c r="J350" i="13"/>
  <c r="I350" i="13"/>
  <c r="H350" i="13"/>
  <c r="G350" i="13"/>
  <c r="F350" i="13"/>
  <c r="E350" i="13"/>
  <c r="D350" i="13"/>
  <c r="C350" i="13"/>
  <c r="B350" i="13"/>
  <c r="AF349" i="13"/>
  <c r="AE349" i="13"/>
  <c r="AD349" i="13"/>
  <c r="AC349" i="13"/>
  <c r="AB349" i="13"/>
  <c r="AA349" i="13"/>
  <c r="Z349" i="13"/>
  <c r="Y349" i="13"/>
  <c r="X349" i="13"/>
  <c r="W349" i="13"/>
  <c r="V349" i="13"/>
  <c r="U349" i="13"/>
  <c r="T349" i="13"/>
  <c r="S349" i="13"/>
  <c r="R349" i="13"/>
  <c r="Q349" i="13"/>
  <c r="P349" i="13"/>
  <c r="O349" i="13"/>
  <c r="N349" i="13"/>
  <c r="M349" i="13"/>
  <c r="L349" i="13"/>
  <c r="K349" i="13"/>
  <c r="J349" i="13"/>
  <c r="I349" i="13"/>
  <c r="H349" i="13"/>
  <c r="G349" i="13"/>
  <c r="F349" i="13"/>
  <c r="E349" i="13"/>
  <c r="D349" i="13"/>
  <c r="C349" i="13"/>
  <c r="B349" i="13"/>
  <c r="AE346" i="13"/>
  <c r="AD346" i="13"/>
  <c r="AC346" i="13"/>
  <c r="AB346" i="13"/>
  <c r="AA346" i="13"/>
  <c r="Z346" i="13"/>
  <c r="Y346" i="13"/>
  <c r="X346" i="13"/>
  <c r="W346" i="13"/>
  <c r="V346" i="13"/>
  <c r="U346" i="13"/>
  <c r="T346" i="13"/>
  <c r="S346" i="13"/>
  <c r="R346" i="13"/>
  <c r="Q346" i="13"/>
  <c r="P346" i="13"/>
  <c r="O346" i="13"/>
  <c r="N346" i="13"/>
  <c r="M346" i="13"/>
  <c r="L346" i="13"/>
  <c r="K346" i="13"/>
  <c r="J346" i="13"/>
  <c r="I346" i="13"/>
  <c r="H346" i="13"/>
  <c r="G346" i="13"/>
  <c r="F346" i="13"/>
  <c r="E346" i="13"/>
  <c r="D346" i="13"/>
  <c r="C346" i="13"/>
  <c r="B346" i="13"/>
  <c r="AE345" i="13"/>
  <c r="AE347" i="13" s="1"/>
  <c r="AD345" i="13"/>
  <c r="AC345" i="13"/>
  <c r="AB345" i="13"/>
  <c r="AA345" i="13"/>
  <c r="Z345" i="13"/>
  <c r="Y345" i="13"/>
  <c r="X345" i="13"/>
  <c r="W345" i="13"/>
  <c r="W347" i="13" s="1"/>
  <c r="V345" i="13"/>
  <c r="U345" i="13"/>
  <c r="T345" i="13"/>
  <c r="S345" i="13"/>
  <c r="R345" i="13"/>
  <c r="Q345" i="13"/>
  <c r="P345" i="13"/>
  <c r="O345" i="13"/>
  <c r="O347" i="13" s="1"/>
  <c r="N345" i="13"/>
  <c r="M345" i="13"/>
  <c r="L345" i="13"/>
  <c r="K345" i="13"/>
  <c r="J345" i="13"/>
  <c r="I345" i="13"/>
  <c r="H345" i="13"/>
  <c r="G345" i="13"/>
  <c r="G347" i="13" s="1"/>
  <c r="F345" i="13"/>
  <c r="E345" i="13"/>
  <c r="D345" i="13"/>
  <c r="C345" i="13"/>
  <c r="B345" i="13"/>
  <c r="AF342" i="13"/>
  <c r="AE342" i="13"/>
  <c r="AD342" i="13"/>
  <c r="AC342" i="13"/>
  <c r="AB342" i="13"/>
  <c r="AA342" i="13"/>
  <c r="Z342" i="13"/>
  <c r="Y342" i="13"/>
  <c r="X342" i="13"/>
  <c r="W342" i="13"/>
  <c r="V342" i="13"/>
  <c r="U342" i="13"/>
  <c r="T342" i="13"/>
  <c r="S342" i="13"/>
  <c r="R342" i="13"/>
  <c r="Q342" i="13"/>
  <c r="P342" i="13"/>
  <c r="O342" i="13"/>
  <c r="N342" i="13"/>
  <c r="M342" i="13"/>
  <c r="L342" i="13"/>
  <c r="K342" i="13"/>
  <c r="J342" i="13"/>
  <c r="I342" i="13"/>
  <c r="H342" i="13"/>
  <c r="G342" i="13"/>
  <c r="F342" i="13"/>
  <c r="E342" i="13"/>
  <c r="D342" i="13"/>
  <c r="C342" i="13"/>
  <c r="B342" i="13"/>
  <c r="AF341" i="13"/>
  <c r="AE341" i="13"/>
  <c r="AD341" i="13"/>
  <c r="AC341" i="13"/>
  <c r="AB341" i="13"/>
  <c r="AA341" i="13"/>
  <c r="Z341" i="13"/>
  <c r="Y341" i="13"/>
  <c r="X341" i="13"/>
  <c r="W341" i="13"/>
  <c r="V341" i="13"/>
  <c r="U341" i="13"/>
  <c r="T341" i="13"/>
  <c r="S341" i="13"/>
  <c r="R341" i="13"/>
  <c r="Q341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D341" i="13"/>
  <c r="C341" i="13"/>
  <c r="B341" i="13"/>
  <c r="AE338" i="13"/>
  <c r="AD338" i="13"/>
  <c r="AC338" i="13"/>
  <c r="AB338" i="13"/>
  <c r="AA338" i="13"/>
  <c r="Z338" i="13"/>
  <c r="Y338" i="13"/>
  <c r="X338" i="13"/>
  <c r="W338" i="13"/>
  <c r="V338" i="13"/>
  <c r="U338" i="13"/>
  <c r="T338" i="13"/>
  <c r="S338" i="13"/>
  <c r="R338" i="13"/>
  <c r="Q338" i="13"/>
  <c r="P338" i="13"/>
  <c r="O338" i="13"/>
  <c r="N338" i="13"/>
  <c r="M338" i="13"/>
  <c r="L338" i="13"/>
  <c r="K338" i="13"/>
  <c r="J338" i="13"/>
  <c r="I338" i="13"/>
  <c r="H338" i="13"/>
  <c r="G338" i="13"/>
  <c r="F338" i="13"/>
  <c r="E338" i="13"/>
  <c r="D338" i="13"/>
  <c r="C338" i="13"/>
  <c r="B338" i="13"/>
  <c r="AE337" i="13"/>
  <c r="AD337" i="13"/>
  <c r="AC337" i="13"/>
  <c r="AB337" i="13"/>
  <c r="AA337" i="13"/>
  <c r="Z337" i="13"/>
  <c r="Y337" i="13"/>
  <c r="X337" i="13"/>
  <c r="W337" i="13"/>
  <c r="V337" i="13"/>
  <c r="U337" i="13"/>
  <c r="T337" i="13"/>
  <c r="S337" i="13"/>
  <c r="R337" i="13"/>
  <c r="Q337" i="13"/>
  <c r="P337" i="13"/>
  <c r="O337" i="13"/>
  <c r="N337" i="13"/>
  <c r="M337" i="13"/>
  <c r="L337" i="13"/>
  <c r="K337" i="13"/>
  <c r="J337" i="13"/>
  <c r="I337" i="13"/>
  <c r="H337" i="13"/>
  <c r="G337" i="13"/>
  <c r="F337" i="13"/>
  <c r="E337" i="13"/>
  <c r="D337" i="13"/>
  <c r="C337" i="13"/>
  <c r="B337" i="13"/>
  <c r="AF334" i="13"/>
  <c r="AE334" i="13"/>
  <c r="AD334" i="13"/>
  <c r="AC334" i="13"/>
  <c r="AB334" i="13"/>
  <c r="AA334" i="13"/>
  <c r="Z334" i="13"/>
  <c r="Y334" i="13"/>
  <c r="X334" i="13"/>
  <c r="W334" i="13"/>
  <c r="V334" i="13"/>
  <c r="U334" i="13"/>
  <c r="T334" i="13"/>
  <c r="S334" i="13"/>
  <c r="R334" i="13"/>
  <c r="Q334" i="13"/>
  <c r="P334" i="13"/>
  <c r="O334" i="13"/>
  <c r="N334" i="13"/>
  <c r="M334" i="13"/>
  <c r="L334" i="13"/>
  <c r="K334" i="13"/>
  <c r="J334" i="13"/>
  <c r="I334" i="13"/>
  <c r="H334" i="13"/>
  <c r="G334" i="13"/>
  <c r="F334" i="13"/>
  <c r="E334" i="13"/>
  <c r="D334" i="13"/>
  <c r="C334" i="13"/>
  <c r="B334" i="13"/>
  <c r="AF333" i="13"/>
  <c r="AE333" i="13"/>
  <c r="AD333" i="13"/>
  <c r="AC333" i="13"/>
  <c r="AB333" i="13"/>
  <c r="AA333" i="13"/>
  <c r="Z333" i="13"/>
  <c r="Y333" i="13"/>
  <c r="X333" i="13"/>
  <c r="W333" i="13"/>
  <c r="V333" i="13"/>
  <c r="U333" i="13"/>
  <c r="T333" i="13"/>
  <c r="S333" i="13"/>
  <c r="R333" i="13"/>
  <c r="Q333" i="13"/>
  <c r="P333" i="13"/>
  <c r="O333" i="13"/>
  <c r="N333" i="13"/>
  <c r="M333" i="13"/>
  <c r="L333" i="13"/>
  <c r="K333" i="13"/>
  <c r="J333" i="13"/>
  <c r="I333" i="13"/>
  <c r="H333" i="13"/>
  <c r="G333" i="13"/>
  <c r="F333" i="13"/>
  <c r="E333" i="13"/>
  <c r="D333" i="13"/>
  <c r="C333" i="13"/>
  <c r="B333" i="13"/>
  <c r="AC330" i="13"/>
  <c r="AB330" i="13"/>
  <c r="AA330" i="13"/>
  <c r="Z330" i="13"/>
  <c r="Y330" i="13"/>
  <c r="X330" i="13"/>
  <c r="W330" i="13"/>
  <c r="V330" i="13"/>
  <c r="U330" i="13"/>
  <c r="T330" i="13"/>
  <c r="S330" i="13"/>
  <c r="R330" i="13"/>
  <c r="Q330" i="13"/>
  <c r="P330" i="13"/>
  <c r="O330" i="13"/>
  <c r="N330" i="13"/>
  <c r="M330" i="13"/>
  <c r="L330" i="13"/>
  <c r="K330" i="13"/>
  <c r="J330" i="13"/>
  <c r="I330" i="13"/>
  <c r="H330" i="13"/>
  <c r="G330" i="13"/>
  <c r="F330" i="13"/>
  <c r="E330" i="13"/>
  <c r="D330" i="13"/>
  <c r="C330" i="13"/>
  <c r="B330" i="13"/>
  <c r="AC329" i="13"/>
  <c r="AB329" i="13"/>
  <c r="AB331" i="13" s="1"/>
  <c r="AA329" i="13"/>
  <c r="AA331" i="13" s="1"/>
  <c r="Z329" i="13"/>
  <c r="Z331" i="13" s="1"/>
  <c r="Y329" i="13"/>
  <c r="Y331" i="13" s="1"/>
  <c r="X329" i="13"/>
  <c r="X331" i="13" s="1"/>
  <c r="W329" i="13"/>
  <c r="V329" i="13"/>
  <c r="V331" i="13" s="1"/>
  <c r="U329" i="13"/>
  <c r="T329" i="13"/>
  <c r="S329" i="13"/>
  <c r="S331" i="13" s="1"/>
  <c r="R329" i="13"/>
  <c r="R331" i="13" s="1"/>
  <c r="Q329" i="13"/>
  <c r="Q331" i="13" s="1"/>
  <c r="P329" i="13"/>
  <c r="P331" i="13" s="1"/>
  <c r="O329" i="13"/>
  <c r="N329" i="13"/>
  <c r="N331" i="13" s="1"/>
  <c r="M329" i="13"/>
  <c r="L329" i="13"/>
  <c r="K329" i="13"/>
  <c r="K331" i="13" s="1"/>
  <c r="J329" i="13"/>
  <c r="J331" i="13" s="1"/>
  <c r="I329" i="13"/>
  <c r="I331" i="13" s="1"/>
  <c r="H329" i="13"/>
  <c r="H331" i="13" s="1"/>
  <c r="G329" i="13"/>
  <c r="F329" i="13"/>
  <c r="F331" i="13" s="1"/>
  <c r="E329" i="13"/>
  <c r="D329" i="13"/>
  <c r="C329" i="13"/>
  <c r="C331" i="13" s="1"/>
  <c r="B329" i="13"/>
  <c r="B331" i="13" s="1"/>
  <c r="AF326" i="13"/>
  <c r="AE326" i="13"/>
  <c r="AD326" i="13"/>
  <c r="AC326" i="13"/>
  <c r="AB326" i="13"/>
  <c r="AA326" i="13"/>
  <c r="Z326" i="13"/>
  <c r="Y326" i="13"/>
  <c r="X326" i="13"/>
  <c r="W326" i="13"/>
  <c r="V326" i="13"/>
  <c r="U326" i="13"/>
  <c r="T326" i="13"/>
  <c r="S326" i="13"/>
  <c r="R326" i="13"/>
  <c r="Q326" i="13"/>
  <c r="P326" i="13"/>
  <c r="O326" i="13"/>
  <c r="N326" i="13"/>
  <c r="M326" i="13"/>
  <c r="L326" i="13"/>
  <c r="K326" i="13"/>
  <c r="J326" i="13"/>
  <c r="I326" i="13"/>
  <c r="H326" i="13"/>
  <c r="G326" i="13"/>
  <c r="F326" i="13"/>
  <c r="E326" i="13"/>
  <c r="D326" i="13"/>
  <c r="C326" i="13"/>
  <c r="B326" i="13"/>
  <c r="AF325" i="13"/>
  <c r="AE325" i="13"/>
  <c r="AD325" i="13"/>
  <c r="AC325" i="13"/>
  <c r="AB325" i="13"/>
  <c r="AA325" i="13"/>
  <c r="Z325" i="13"/>
  <c r="Y325" i="13"/>
  <c r="X325" i="13"/>
  <c r="W325" i="13"/>
  <c r="V325" i="13"/>
  <c r="U325" i="13"/>
  <c r="T325" i="13"/>
  <c r="S325" i="13"/>
  <c r="R325" i="13"/>
  <c r="Q325" i="13"/>
  <c r="P325" i="13"/>
  <c r="O325" i="13"/>
  <c r="N325" i="13"/>
  <c r="M325" i="13"/>
  <c r="L325" i="13"/>
  <c r="K325" i="13"/>
  <c r="J325" i="13"/>
  <c r="I325" i="13"/>
  <c r="H325" i="13"/>
  <c r="G325" i="13"/>
  <c r="F325" i="13"/>
  <c r="E325" i="13"/>
  <c r="D325" i="13"/>
  <c r="C325" i="13"/>
  <c r="B325" i="13"/>
  <c r="AF304" i="13"/>
  <c r="AE304" i="13"/>
  <c r="AD304" i="13"/>
  <c r="AC304" i="13"/>
  <c r="AB304" i="13"/>
  <c r="AA304" i="13"/>
  <c r="Z304" i="13"/>
  <c r="Y304" i="13"/>
  <c r="X304" i="13"/>
  <c r="W304" i="13"/>
  <c r="V304" i="13"/>
  <c r="U304" i="13"/>
  <c r="T304" i="13"/>
  <c r="S304" i="13"/>
  <c r="R304" i="13"/>
  <c r="Q304" i="13"/>
  <c r="P304" i="13"/>
  <c r="O304" i="13"/>
  <c r="N304" i="13"/>
  <c r="M304" i="13"/>
  <c r="L304" i="13"/>
  <c r="K304" i="13"/>
  <c r="J304" i="13"/>
  <c r="I304" i="13"/>
  <c r="H304" i="13"/>
  <c r="G304" i="13"/>
  <c r="F304" i="13"/>
  <c r="E304" i="13"/>
  <c r="D304" i="13"/>
  <c r="C304" i="13"/>
  <c r="B304" i="13"/>
  <c r="AJ303" i="13"/>
  <c r="AJ426" i="13" s="1"/>
  <c r="AI303" i="13"/>
  <c r="AI426" i="13" s="1"/>
  <c r="AH303" i="13"/>
  <c r="AH426" i="13" s="1"/>
  <c r="AG303" i="13"/>
  <c r="AG426" i="13" s="1"/>
  <c r="AJ302" i="13"/>
  <c r="AI302" i="13"/>
  <c r="AH302" i="13"/>
  <c r="AG302" i="13"/>
  <c r="AF301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S301" i="13"/>
  <c r="R301" i="13"/>
  <c r="Q301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D301" i="13"/>
  <c r="C301" i="13"/>
  <c r="B301" i="13"/>
  <c r="AJ300" i="13"/>
  <c r="AI300" i="13"/>
  <c r="AH300" i="13"/>
  <c r="AG300" i="13"/>
  <c r="AJ299" i="13"/>
  <c r="AI299" i="13"/>
  <c r="AH299" i="13"/>
  <c r="AG299" i="13"/>
  <c r="AF298" i="13"/>
  <c r="AE298" i="13"/>
  <c r="AD298" i="13"/>
  <c r="AC298" i="13"/>
  <c r="AB298" i="13"/>
  <c r="AA298" i="13"/>
  <c r="Z298" i="13"/>
  <c r="Y298" i="13"/>
  <c r="X298" i="13"/>
  <c r="W298" i="13"/>
  <c r="V298" i="13"/>
  <c r="U298" i="13"/>
  <c r="T298" i="13"/>
  <c r="S298" i="13"/>
  <c r="R298" i="13"/>
  <c r="Q298" i="13"/>
  <c r="P298" i="13"/>
  <c r="O298" i="13"/>
  <c r="N298" i="13"/>
  <c r="M298" i="13"/>
  <c r="L298" i="13"/>
  <c r="K298" i="13"/>
  <c r="J298" i="13"/>
  <c r="I298" i="13"/>
  <c r="H298" i="13"/>
  <c r="G298" i="13"/>
  <c r="F298" i="13"/>
  <c r="E298" i="13"/>
  <c r="D298" i="13"/>
  <c r="C298" i="13"/>
  <c r="B298" i="13"/>
  <c r="AJ297" i="13"/>
  <c r="AJ425" i="13" s="1"/>
  <c r="AI297" i="13"/>
  <c r="AI425" i="13" s="1"/>
  <c r="AH297" i="13"/>
  <c r="AH425" i="13" s="1"/>
  <c r="AG297" i="13"/>
  <c r="AG425" i="13" s="1"/>
  <c r="AJ296" i="13"/>
  <c r="AI296" i="13"/>
  <c r="AH296" i="13"/>
  <c r="AG296" i="13"/>
  <c r="AE294" i="13"/>
  <c r="AD294" i="13"/>
  <c r="AC294" i="13"/>
  <c r="AB294" i="13"/>
  <c r="AA294" i="13"/>
  <c r="Z294" i="13"/>
  <c r="Y294" i="13"/>
  <c r="X294" i="13"/>
  <c r="W294" i="13"/>
  <c r="V294" i="13"/>
  <c r="U294" i="13"/>
  <c r="T294" i="13"/>
  <c r="S294" i="13"/>
  <c r="R294" i="13"/>
  <c r="Q294" i="13"/>
  <c r="P294" i="13"/>
  <c r="O294" i="13"/>
  <c r="N294" i="13"/>
  <c r="M294" i="13"/>
  <c r="L294" i="13"/>
  <c r="K294" i="13"/>
  <c r="J294" i="13"/>
  <c r="I294" i="13"/>
  <c r="H294" i="13"/>
  <c r="G294" i="13"/>
  <c r="F294" i="13"/>
  <c r="E294" i="13"/>
  <c r="D294" i="13"/>
  <c r="C294" i="13"/>
  <c r="B294" i="13"/>
  <c r="AJ293" i="13"/>
  <c r="AJ422" i="13" s="1"/>
  <c r="AI293" i="13"/>
  <c r="AI422" i="13" s="1"/>
  <c r="AH293" i="13"/>
  <c r="AH422" i="13" s="1"/>
  <c r="AG293" i="13"/>
  <c r="AG422" i="13" s="1"/>
  <c r="AJ292" i="13"/>
  <c r="AI292" i="13"/>
  <c r="AH292" i="13"/>
  <c r="AG292" i="13"/>
  <c r="AE291" i="13"/>
  <c r="AD291" i="13"/>
  <c r="AC291" i="13"/>
  <c r="AB291" i="13"/>
  <c r="AA291" i="13"/>
  <c r="Z291" i="13"/>
  <c r="Y291" i="13"/>
  <c r="X291" i="13"/>
  <c r="W291" i="13"/>
  <c r="V291" i="13"/>
  <c r="U291" i="13"/>
  <c r="T291" i="13"/>
  <c r="S291" i="13"/>
  <c r="R291" i="13"/>
  <c r="Q291" i="13"/>
  <c r="P291" i="13"/>
  <c r="O291" i="13"/>
  <c r="N291" i="13"/>
  <c r="M291" i="13"/>
  <c r="L291" i="13"/>
  <c r="K291" i="13"/>
  <c r="J291" i="13"/>
  <c r="I291" i="13"/>
  <c r="H291" i="13"/>
  <c r="G291" i="13"/>
  <c r="F291" i="13"/>
  <c r="E291" i="13"/>
  <c r="D291" i="13"/>
  <c r="C291" i="13"/>
  <c r="B291" i="13"/>
  <c r="AJ290" i="13"/>
  <c r="AI290" i="13"/>
  <c r="AH290" i="13"/>
  <c r="AG290" i="13"/>
  <c r="AJ289" i="13"/>
  <c r="AI289" i="13"/>
  <c r="AH289" i="13"/>
  <c r="AG289" i="13"/>
  <c r="AE288" i="13"/>
  <c r="AD288" i="13"/>
  <c r="AC288" i="13"/>
  <c r="AB288" i="13"/>
  <c r="AA288" i="13"/>
  <c r="Z288" i="13"/>
  <c r="Y288" i="13"/>
  <c r="X288" i="13"/>
  <c r="W288" i="13"/>
  <c r="V288" i="13"/>
  <c r="U288" i="13"/>
  <c r="T288" i="13"/>
  <c r="S288" i="13"/>
  <c r="R288" i="13"/>
  <c r="Q288" i="13"/>
  <c r="P288" i="13"/>
  <c r="O288" i="13"/>
  <c r="N288" i="13"/>
  <c r="M288" i="13"/>
  <c r="L288" i="13"/>
  <c r="K288" i="13"/>
  <c r="J288" i="13"/>
  <c r="I288" i="13"/>
  <c r="H288" i="13"/>
  <c r="G288" i="13"/>
  <c r="F288" i="13"/>
  <c r="E288" i="13"/>
  <c r="D288" i="13"/>
  <c r="C288" i="13"/>
  <c r="B288" i="13"/>
  <c r="AJ287" i="13"/>
  <c r="AJ421" i="13" s="1"/>
  <c r="AI287" i="13"/>
  <c r="AI421" i="13" s="1"/>
  <c r="AH287" i="13"/>
  <c r="AH421" i="13" s="1"/>
  <c r="AG287" i="13"/>
  <c r="AG421" i="13" s="1"/>
  <c r="AJ286" i="13"/>
  <c r="AI286" i="13"/>
  <c r="AH286" i="13"/>
  <c r="AG286" i="13"/>
  <c r="AF284" i="13"/>
  <c r="AE284" i="13"/>
  <c r="AD284" i="13"/>
  <c r="AC284" i="13"/>
  <c r="AB284" i="13"/>
  <c r="AA284" i="13"/>
  <c r="Z284" i="13"/>
  <c r="Y284" i="13"/>
  <c r="X284" i="13"/>
  <c r="W284" i="13"/>
  <c r="V284" i="13"/>
  <c r="U284" i="13"/>
  <c r="T284" i="13"/>
  <c r="S284" i="13"/>
  <c r="R284" i="13"/>
  <c r="Q284" i="13"/>
  <c r="P284" i="13"/>
  <c r="O284" i="13"/>
  <c r="N284" i="13"/>
  <c r="M284" i="13"/>
  <c r="L284" i="13"/>
  <c r="K284" i="13"/>
  <c r="J284" i="13"/>
  <c r="I284" i="13"/>
  <c r="H284" i="13"/>
  <c r="G284" i="13"/>
  <c r="F284" i="13"/>
  <c r="E284" i="13"/>
  <c r="D284" i="13"/>
  <c r="C284" i="13"/>
  <c r="B284" i="13"/>
  <c r="AJ283" i="13"/>
  <c r="AJ418" i="13" s="1"/>
  <c r="AI283" i="13"/>
  <c r="AI418" i="13" s="1"/>
  <c r="AH283" i="13"/>
  <c r="AH418" i="13" s="1"/>
  <c r="AG283" i="13"/>
  <c r="AG418" i="13" s="1"/>
  <c r="AJ282" i="13"/>
  <c r="AI282" i="13"/>
  <c r="AH282" i="13"/>
  <c r="AG282" i="13"/>
  <c r="AF281" i="13"/>
  <c r="AE281" i="13"/>
  <c r="AD281" i="13"/>
  <c r="AC281" i="13"/>
  <c r="AB281" i="13"/>
  <c r="AA281" i="13"/>
  <c r="Z281" i="13"/>
  <c r="Y281" i="13"/>
  <c r="X281" i="13"/>
  <c r="W281" i="13"/>
  <c r="V281" i="13"/>
  <c r="U281" i="13"/>
  <c r="T281" i="13"/>
  <c r="S281" i="13"/>
  <c r="R281" i="13"/>
  <c r="Q281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D281" i="13"/>
  <c r="C281" i="13"/>
  <c r="B281" i="13"/>
  <c r="AJ280" i="13"/>
  <c r="AI280" i="13"/>
  <c r="AH280" i="13"/>
  <c r="AG280" i="13"/>
  <c r="AJ279" i="13"/>
  <c r="AI279" i="13"/>
  <c r="AH279" i="13"/>
  <c r="AG279" i="13"/>
  <c r="AF278" i="13"/>
  <c r="AE278" i="13"/>
  <c r="AD278" i="13"/>
  <c r="AC278" i="13"/>
  <c r="AB278" i="13"/>
  <c r="AA278" i="13"/>
  <c r="Z278" i="13"/>
  <c r="Y278" i="13"/>
  <c r="X278" i="13"/>
  <c r="W278" i="13"/>
  <c r="V278" i="13"/>
  <c r="U278" i="13"/>
  <c r="T278" i="13"/>
  <c r="S278" i="13"/>
  <c r="R278" i="13"/>
  <c r="Q278" i="13"/>
  <c r="P278" i="13"/>
  <c r="O278" i="13"/>
  <c r="N278" i="13"/>
  <c r="M278" i="13"/>
  <c r="L278" i="13"/>
  <c r="K278" i="13"/>
  <c r="J278" i="13"/>
  <c r="I278" i="13"/>
  <c r="H278" i="13"/>
  <c r="G278" i="13"/>
  <c r="F278" i="13"/>
  <c r="E278" i="13"/>
  <c r="D278" i="13"/>
  <c r="C278" i="13"/>
  <c r="B278" i="13"/>
  <c r="AJ277" i="13"/>
  <c r="AJ417" i="13" s="1"/>
  <c r="AI277" i="13"/>
  <c r="AI417" i="13" s="1"/>
  <c r="AH277" i="13"/>
  <c r="AH417" i="13" s="1"/>
  <c r="AG277" i="13"/>
  <c r="AG417" i="13" s="1"/>
  <c r="AJ276" i="13"/>
  <c r="AI276" i="13"/>
  <c r="AH276" i="13"/>
  <c r="AG276" i="13"/>
  <c r="AE274" i="13"/>
  <c r="AD274" i="13"/>
  <c r="AC274" i="13"/>
  <c r="AB274" i="13"/>
  <c r="AA274" i="13"/>
  <c r="Z274" i="13"/>
  <c r="Y274" i="13"/>
  <c r="X274" i="13"/>
  <c r="W274" i="13"/>
  <c r="V274" i="13"/>
  <c r="U274" i="13"/>
  <c r="T274" i="13"/>
  <c r="S274" i="13"/>
  <c r="R274" i="13"/>
  <c r="Q274" i="13"/>
  <c r="P274" i="13"/>
  <c r="O274" i="13"/>
  <c r="N274" i="13"/>
  <c r="M274" i="13"/>
  <c r="L274" i="13"/>
  <c r="K274" i="13"/>
  <c r="J274" i="13"/>
  <c r="I274" i="13"/>
  <c r="H274" i="13"/>
  <c r="G274" i="13"/>
  <c r="F274" i="13"/>
  <c r="E274" i="13"/>
  <c r="D274" i="13"/>
  <c r="C274" i="13"/>
  <c r="B274" i="13"/>
  <c r="AJ273" i="13"/>
  <c r="AJ414" i="13" s="1"/>
  <c r="AI273" i="13"/>
  <c r="AI414" i="13" s="1"/>
  <c r="AH273" i="13"/>
  <c r="AH414" i="13" s="1"/>
  <c r="AG273" i="13"/>
  <c r="AG414" i="13" s="1"/>
  <c r="AJ272" i="13"/>
  <c r="AI272" i="13"/>
  <c r="AH272" i="13"/>
  <c r="AG272" i="13"/>
  <c r="AE271" i="13"/>
  <c r="AD271" i="13"/>
  <c r="AC271" i="13"/>
  <c r="AB271" i="13"/>
  <c r="AA271" i="13"/>
  <c r="Z271" i="13"/>
  <c r="Y271" i="13"/>
  <c r="X271" i="13"/>
  <c r="W271" i="13"/>
  <c r="V271" i="13"/>
  <c r="U271" i="13"/>
  <c r="T271" i="13"/>
  <c r="S271" i="13"/>
  <c r="R271" i="13"/>
  <c r="Q271" i="13"/>
  <c r="P271" i="13"/>
  <c r="O271" i="13"/>
  <c r="N271" i="13"/>
  <c r="M271" i="13"/>
  <c r="L271" i="13"/>
  <c r="K271" i="13"/>
  <c r="J271" i="13"/>
  <c r="I271" i="13"/>
  <c r="H271" i="13"/>
  <c r="G271" i="13"/>
  <c r="F271" i="13"/>
  <c r="E271" i="13"/>
  <c r="D271" i="13"/>
  <c r="C271" i="13"/>
  <c r="B271" i="13"/>
  <c r="AJ270" i="13"/>
  <c r="AI270" i="13"/>
  <c r="AH270" i="13"/>
  <c r="AG270" i="13"/>
  <c r="AJ269" i="13"/>
  <c r="AI269" i="13"/>
  <c r="AH269" i="13"/>
  <c r="AG269" i="13"/>
  <c r="AE268" i="13"/>
  <c r="AD268" i="13"/>
  <c r="AC268" i="13"/>
  <c r="AB268" i="13"/>
  <c r="AA268" i="13"/>
  <c r="Z268" i="13"/>
  <c r="Y268" i="13"/>
  <c r="X268" i="13"/>
  <c r="W268" i="13"/>
  <c r="V268" i="13"/>
  <c r="U268" i="13"/>
  <c r="T268" i="13"/>
  <c r="S268" i="13"/>
  <c r="R268" i="13"/>
  <c r="Q268" i="13"/>
  <c r="P268" i="13"/>
  <c r="O268" i="13"/>
  <c r="N268" i="13"/>
  <c r="M268" i="13"/>
  <c r="L268" i="13"/>
  <c r="K268" i="13"/>
  <c r="J268" i="13"/>
  <c r="I268" i="13"/>
  <c r="H268" i="13"/>
  <c r="G268" i="13"/>
  <c r="F268" i="13"/>
  <c r="E268" i="13"/>
  <c r="D268" i="13"/>
  <c r="C268" i="13"/>
  <c r="B268" i="13"/>
  <c r="AJ267" i="13"/>
  <c r="AJ413" i="13" s="1"/>
  <c r="AI267" i="13"/>
  <c r="AI413" i="13" s="1"/>
  <c r="AH267" i="13"/>
  <c r="AH413" i="13" s="1"/>
  <c r="AG267" i="13"/>
  <c r="AG413" i="13" s="1"/>
  <c r="AJ266" i="13"/>
  <c r="AI266" i="13"/>
  <c r="AH266" i="13"/>
  <c r="AG266" i="13"/>
  <c r="AF264" i="13"/>
  <c r="AE264" i="13"/>
  <c r="AD264" i="13"/>
  <c r="AC264" i="13"/>
  <c r="AB264" i="13"/>
  <c r="AA264" i="13"/>
  <c r="Z264" i="13"/>
  <c r="Y264" i="13"/>
  <c r="X264" i="13"/>
  <c r="W264" i="13"/>
  <c r="V264" i="13"/>
  <c r="U264" i="13"/>
  <c r="T264" i="13"/>
  <c r="S264" i="13"/>
  <c r="R264" i="13"/>
  <c r="Q264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D264" i="13"/>
  <c r="C264" i="13"/>
  <c r="B264" i="13"/>
  <c r="AJ263" i="13"/>
  <c r="AJ410" i="13" s="1"/>
  <c r="AI263" i="13"/>
  <c r="AI410" i="13" s="1"/>
  <c r="AH263" i="13"/>
  <c r="AH410" i="13" s="1"/>
  <c r="AG263" i="13"/>
  <c r="AG410" i="13" s="1"/>
  <c r="AJ262" i="13"/>
  <c r="AI262" i="13"/>
  <c r="AH262" i="13"/>
  <c r="AG262" i="13"/>
  <c r="AF261" i="13"/>
  <c r="AE261" i="13"/>
  <c r="AD261" i="13"/>
  <c r="AC261" i="13"/>
  <c r="AB261" i="13"/>
  <c r="AA261" i="13"/>
  <c r="Z261" i="13"/>
  <c r="Y261" i="13"/>
  <c r="X261" i="13"/>
  <c r="W261" i="13"/>
  <c r="V261" i="13"/>
  <c r="U261" i="13"/>
  <c r="T261" i="13"/>
  <c r="S261" i="13"/>
  <c r="R261" i="13"/>
  <c r="Q261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D261" i="13"/>
  <c r="C261" i="13"/>
  <c r="B261" i="13"/>
  <c r="AJ260" i="13"/>
  <c r="AI260" i="13"/>
  <c r="AH260" i="13"/>
  <c r="AG260" i="13"/>
  <c r="AJ259" i="13"/>
  <c r="AI259" i="13"/>
  <c r="AH259" i="13"/>
  <c r="AG259" i="13"/>
  <c r="AF258" i="13"/>
  <c r="AE258" i="13"/>
  <c r="AD258" i="13"/>
  <c r="AC258" i="13"/>
  <c r="AB258" i="13"/>
  <c r="AA258" i="13"/>
  <c r="Z258" i="13"/>
  <c r="Y258" i="13"/>
  <c r="X258" i="13"/>
  <c r="W258" i="13"/>
  <c r="V258" i="13"/>
  <c r="U258" i="13"/>
  <c r="T258" i="13"/>
  <c r="S258" i="13"/>
  <c r="R258" i="13"/>
  <c r="Q258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D258" i="13"/>
  <c r="C258" i="13"/>
  <c r="B258" i="13"/>
  <c r="AJ257" i="13"/>
  <c r="AJ409" i="13" s="1"/>
  <c r="AI257" i="13"/>
  <c r="AI409" i="13" s="1"/>
  <c r="AH257" i="13"/>
  <c r="AH409" i="13" s="1"/>
  <c r="AG257" i="13"/>
  <c r="AG409" i="13" s="1"/>
  <c r="AJ256" i="13"/>
  <c r="AI256" i="13"/>
  <c r="AH256" i="13"/>
  <c r="AG256" i="13"/>
  <c r="AF254" i="13"/>
  <c r="AE254" i="13"/>
  <c r="AD254" i="13"/>
  <c r="AC254" i="13"/>
  <c r="AB254" i="13"/>
  <c r="AA254" i="13"/>
  <c r="Z254" i="13"/>
  <c r="Y254" i="13"/>
  <c r="X254" i="13"/>
  <c r="W254" i="13"/>
  <c r="V254" i="13"/>
  <c r="U254" i="13"/>
  <c r="T254" i="13"/>
  <c r="S254" i="13"/>
  <c r="R254" i="13"/>
  <c r="Q254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D254" i="13"/>
  <c r="C254" i="13"/>
  <c r="B254" i="13"/>
  <c r="AJ253" i="13"/>
  <c r="AJ406" i="13" s="1"/>
  <c r="AI253" i="13"/>
  <c r="AI406" i="13" s="1"/>
  <c r="AH253" i="13"/>
  <c r="AH406" i="13" s="1"/>
  <c r="AG253" i="13"/>
  <c r="AG406" i="13" s="1"/>
  <c r="AJ252" i="13"/>
  <c r="AI252" i="13"/>
  <c r="AH252" i="13"/>
  <c r="AG252" i="13"/>
  <c r="AF251" i="13"/>
  <c r="AE251" i="13"/>
  <c r="AD251" i="13"/>
  <c r="AC251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D251" i="13"/>
  <c r="C251" i="13"/>
  <c r="B251" i="13"/>
  <c r="AJ250" i="13"/>
  <c r="AI250" i="13"/>
  <c r="AH250" i="13"/>
  <c r="AG250" i="13"/>
  <c r="AJ249" i="13"/>
  <c r="AI249" i="13"/>
  <c r="AH249" i="13"/>
  <c r="AG249" i="13"/>
  <c r="AJ246" i="13"/>
  <c r="AI246" i="13"/>
  <c r="AH246" i="13"/>
  <c r="AG246" i="13"/>
  <c r="AE244" i="13"/>
  <c r="AD244" i="13"/>
  <c r="AC244" i="13"/>
  <c r="AB244" i="13"/>
  <c r="AA244" i="13"/>
  <c r="Z244" i="13"/>
  <c r="Y244" i="13"/>
  <c r="X244" i="13"/>
  <c r="W244" i="13"/>
  <c r="V244" i="13"/>
  <c r="U244" i="13"/>
  <c r="T244" i="13"/>
  <c r="S244" i="13"/>
  <c r="R244" i="13"/>
  <c r="Q244" i="13"/>
  <c r="P244" i="13"/>
  <c r="O244" i="13"/>
  <c r="N244" i="13"/>
  <c r="M244" i="13"/>
  <c r="L244" i="13"/>
  <c r="K244" i="13"/>
  <c r="J244" i="13"/>
  <c r="I244" i="13"/>
  <c r="H244" i="13"/>
  <c r="G244" i="13"/>
  <c r="F244" i="13"/>
  <c r="E244" i="13"/>
  <c r="D244" i="13"/>
  <c r="C244" i="13"/>
  <c r="B244" i="13"/>
  <c r="AJ243" i="13"/>
  <c r="AI243" i="13"/>
  <c r="AH243" i="13"/>
  <c r="AG243" i="13"/>
  <c r="AJ242" i="13"/>
  <c r="AI242" i="13"/>
  <c r="AH242" i="13"/>
  <c r="AG242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S241" i="13"/>
  <c r="R241" i="13"/>
  <c r="Q241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D241" i="13"/>
  <c r="C241" i="13"/>
  <c r="B241" i="13"/>
  <c r="AJ240" i="13"/>
  <c r="AI240" i="13"/>
  <c r="AH240" i="13"/>
  <c r="AG240" i="13"/>
  <c r="AJ239" i="13"/>
  <c r="AI239" i="13"/>
  <c r="AH239" i="13"/>
  <c r="AG239" i="13"/>
  <c r="AE238" i="13"/>
  <c r="AD238" i="13"/>
  <c r="AC238" i="13"/>
  <c r="AB238" i="13"/>
  <c r="AA238" i="13"/>
  <c r="Z238" i="13"/>
  <c r="Y238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D238" i="13"/>
  <c r="C238" i="13"/>
  <c r="B238" i="13"/>
  <c r="AJ237" i="13"/>
  <c r="AJ401" i="13" s="1"/>
  <c r="AI237" i="13"/>
  <c r="AI401" i="13" s="1"/>
  <c r="AH237" i="13"/>
  <c r="AH401" i="13" s="1"/>
  <c r="AG237" i="13"/>
  <c r="AG401" i="13" s="1"/>
  <c r="AJ236" i="13"/>
  <c r="AI236" i="13"/>
  <c r="AH236" i="13"/>
  <c r="AG236" i="13"/>
  <c r="AF234" i="13"/>
  <c r="AE234" i="13"/>
  <c r="AD234" i="13"/>
  <c r="AC234" i="13"/>
  <c r="AB234" i="13"/>
  <c r="AA234" i="13"/>
  <c r="Z234" i="13"/>
  <c r="Y234" i="13"/>
  <c r="X234" i="13"/>
  <c r="W234" i="13"/>
  <c r="V234" i="13"/>
  <c r="U234" i="13"/>
  <c r="T234" i="13"/>
  <c r="S234" i="13"/>
  <c r="R234" i="13"/>
  <c r="Q234" i="13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D234" i="13"/>
  <c r="C234" i="13"/>
  <c r="B234" i="13"/>
  <c r="AJ233" i="13"/>
  <c r="AJ398" i="13" s="1"/>
  <c r="AI233" i="13"/>
  <c r="AI398" i="13" s="1"/>
  <c r="AH233" i="13"/>
  <c r="AH398" i="13" s="1"/>
  <c r="AG233" i="13"/>
  <c r="AG398" i="13" s="1"/>
  <c r="AJ232" i="13"/>
  <c r="AI232" i="13"/>
  <c r="AH232" i="13"/>
  <c r="AG232" i="13"/>
  <c r="AF231" i="13"/>
  <c r="AE231" i="13"/>
  <c r="AD231" i="13"/>
  <c r="AC231" i="13"/>
  <c r="AB231" i="13"/>
  <c r="AA231" i="13"/>
  <c r="Z231" i="13"/>
  <c r="Y231" i="13"/>
  <c r="X231" i="13"/>
  <c r="W231" i="13"/>
  <c r="V231" i="13"/>
  <c r="U231" i="13"/>
  <c r="T231" i="13"/>
  <c r="S231" i="13"/>
  <c r="R231" i="13"/>
  <c r="Q231" i="13"/>
  <c r="P231" i="13"/>
  <c r="O231" i="13"/>
  <c r="N231" i="13"/>
  <c r="M231" i="13"/>
  <c r="L231" i="13"/>
  <c r="K231" i="13"/>
  <c r="J231" i="13"/>
  <c r="I231" i="13"/>
  <c r="H231" i="13"/>
  <c r="G231" i="13"/>
  <c r="F231" i="13"/>
  <c r="E231" i="13"/>
  <c r="D231" i="13"/>
  <c r="C231" i="13"/>
  <c r="B231" i="13"/>
  <c r="AJ230" i="13"/>
  <c r="AI230" i="13"/>
  <c r="AH230" i="13"/>
  <c r="AG230" i="13"/>
  <c r="AJ229" i="13"/>
  <c r="AI229" i="13"/>
  <c r="AH229" i="13"/>
  <c r="AG229" i="13"/>
  <c r="AF228" i="13"/>
  <c r="AE228" i="13"/>
  <c r="AD228" i="13"/>
  <c r="AC228" i="13"/>
  <c r="AB228" i="13"/>
  <c r="AA228" i="13"/>
  <c r="Z228" i="13"/>
  <c r="Y228" i="13"/>
  <c r="X228" i="13"/>
  <c r="W228" i="13"/>
  <c r="V228" i="13"/>
  <c r="U228" i="13"/>
  <c r="T228" i="13"/>
  <c r="S228" i="13"/>
  <c r="R228" i="13"/>
  <c r="Q228" i="13"/>
  <c r="P228" i="13"/>
  <c r="O228" i="13"/>
  <c r="N228" i="13"/>
  <c r="M228" i="13"/>
  <c r="L228" i="13"/>
  <c r="K228" i="13"/>
  <c r="J228" i="13"/>
  <c r="I228" i="13"/>
  <c r="H228" i="13"/>
  <c r="G228" i="13"/>
  <c r="F228" i="13"/>
  <c r="E228" i="13"/>
  <c r="D228" i="13"/>
  <c r="C228" i="13"/>
  <c r="B228" i="13"/>
  <c r="AJ227" i="13"/>
  <c r="AJ397" i="13" s="1"/>
  <c r="AI227" i="13"/>
  <c r="AI397" i="13" s="1"/>
  <c r="AH227" i="13"/>
  <c r="AH397" i="13" s="1"/>
  <c r="AG227" i="13"/>
  <c r="AG397" i="13" s="1"/>
  <c r="AJ226" i="13"/>
  <c r="AI226" i="13"/>
  <c r="AH226" i="13"/>
  <c r="AG226" i="13"/>
  <c r="AE224" i="13"/>
  <c r="AD224" i="13"/>
  <c r="AC224" i="13"/>
  <c r="AB224" i="13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D224" i="13"/>
  <c r="C224" i="13"/>
  <c r="B224" i="13"/>
  <c r="AJ223" i="13"/>
  <c r="AJ394" i="13" s="1"/>
  <c r="AI223" i="13"/>
  <c r="AI394" i="13" s="1"/>
  <c r="AH223" i="13"/>
  <c r="AH394" i="13" s="1"/>
  <c r="AG223" i="13"/>
  <c r="AG394" i="13" s="1"/>
  <c r="AJ222" i="13"/>
  <c r="AI222" i="13"/>
  <c r="AH222" i="13"/>
  <c r="AG222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AJ220" i="13"/>
  <c r="AI220" i="13"/>
  <c r="AH220" i="13"/>
  <c r="AG220" i="13"/>
  <c r="AJ219" i="13"/>
  <c r="AI219" i="13"/>
  <c r="AH219" i="13"/>
  <c r="AG219" i="13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D218" i="13"/>
  <c r="C218" i="13"/>
  <c r="B218" i="13"/>
  <c r="AJ217" i="13"/>
  <c r="AJ393" i="13" s="1"/>
  <c r="AI217" i="13"/>
  <c r="AI393" i="13" s="1"/>
  <c r="AH217" i="13"/>
  <c r="AH393" i="13" s="1"/>
  <c r="AG217" i="13"/>
  <c r="AG393" i="13" s="1"/>
  <c r="AG395" i="13" s="1"/>
  <c r="AJ216" i="13"/>
  <c r="AI216" i="13"/>
  <c r="AH216" i="13"/>
  <c r="AG216" i="13"/>
  <c r="AF214" i="13"/>
  <c r="AE214" i="13"/>
  <c r="AD214" i="13"/>
  <c r="AC214" i="13"/>
  <c r="AB214" i="13"/>
  <c r="AA214" i="13"/>
  <c r="Z214" i="13"/>
  <c r="Y214" i="13"/>
  <c r="X214" i="13"/>
  <c r="W214" i="13"/>
  <c r="V214" i="13"/>
  <c r="U214" i="13"/>
  <c r="T214" i="13"/>
  <c r="S214" i="13"/>
  <c r="R214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D214" i="13"/>
  <c r="C214" i="13"/>
  <c r="B214" i="13"/>
  <c r="AJ213" i="13"/>
  <c r="AJ390" i="13" s="1"/>
  <c r="AI213" i="13"/>
  <c r="AI390" i="13" s="1"/>
  <c r="AH213" i="13"/>
  <c r="AH390" i="13" s="1"/>
  <c r="AG213" i="13"/>
  <c r="AG390" i="13" s="1"/>
  <c r="AJ212" i="13"/>
  <c r="AI212" i="13"/>
  <c r="AH212" i="13"/>
  <c r="AG212" i="13"/>
  <c r="AF211" i="13"/>
  <c r="AE211" i="13"/>
  <c r="AD211" i="13"/>
  <c r="AC211" i="13"/>
  <c r="AB211" i="13"/>
  <c r="AA211" i="13"/>
  <c r="Z211" i="13"/>
  <c r="Y211" i="13"/>
  <c r="X211" i="13"/>
  <c r="W211" i="13"/>
  <c r="V211" i="13"/>
  <c r="U211" i="13"/>
  <c r="T211" i="13"/>
  <c r="S211" i="13"/>
  <c r="R211" i="13"/>
  <c r="Q211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D211" i="13"/>
  <c r="C211" i="13"/>
  <c r="B211" i="13"/>
  <c r="AJ210" i="13"/>
  <c r="AI210" i="13"/>
  <c r="AH210" i="13"/>
  <c r="AG210" i="13"/>
  <c r="AJ209" i="13"/>
  <c r="AI209" i="13"/>
  <c r="AH209" i="13"/>
  <c r="AG209" i="13"/>
  <c r="AF208" i="13"/>
  <c r="AE208" i="13"/>
  <c r="AD208" i="13"/>
  <c r="AC208" i="13"/>
  <c r="AB208" i="13"/>
  <c r="AA208" i="13"/>
  <c r="Z208" i="13"/>
  <c r="Y208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D208" i="13"/>
  <c r="C208" i="13"/>
  <c r="B208" i="13"/>
  <c r="AJ207" i="13"/>
  <c r="AJ389" i="13" s="1"/>
  <c r="AI207" i="13"/>
  <c r="AI389" i="13" s="1"/>
  <c r="AH207" i="13"/>
  <c r="AH389" i="13" s="1"/>
  <c r="AG207" i="13"/>
  <c r="AG389" i="13" s="1"/>
  <c r="AJ206" i="13"/>
  <c r="AI206" i="13"/>
  <c r="AH206" i="13"/>
  <c r="AG206" i="13"/>
  <c r="AC204" i="13"/>
  <c r="AB204" i="13"/>
  <c r="AA204" i="13"/>
  <c r="Z204" i="13"/>
  <c r="Y204" i="13"/>
  <c r="X204" i="13"/>
  <c r="W204" i="13"/>
  <c r="V204" i="13"/>
  <c r="U204" i="13"/>
  <c r="T204" i="13"/>
  <c r="S204" i="13"/>
  <c r="R204" i="13"/>
  <c r="Q204" i="13"/>
  <c r="P204" i="13"/>
  <c r="O204" i="13"/>
  <c r="N204" i="13"/>
  <c r="M204" i="13"/>
  <c r="L204" i="13"/>
  <c r="K204" i="13"/>
  <c r="J204" i="13"/>
  <c r="I204" i="13"/>
  <c r="H204" i="13"/>
  <c r="G204" i="13"/>
  <c r="F204" i="13"/>
  <c r="E204" i="13"/>
  <c r="D204" i="13"/>
  <c r="C204" i="13"/>
  <c r="B204" i="13"/>
  <c r="AJ203" i="13"/>
  <c r="AJ386" i="13" s="1"/>
  <c r="AI203" i="13"/>
  <c r="AI386" i="13" s="1"/>
  <c r="AH203" i="13"/>
  <c r="AH386" i="13" s="1"/>
  <c r="AG203" i="13"/>
  <c r="AG386" i="13" s="1"/>
  <c r="AJ202" i="13"/>
  <c r="AI202" i="13"/>
  <c r="AH202" i="13"/>
  <c r="AG202" i="13"/>
  <c r="AC201" i="13"/>
  <c r="AB201" i="13"/>
  <c r="AA201" i="13"/>
  <c r="Z201" i="13"/>
  <c r="Y201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D201" i="13"/>
  <c r="C201" i="13"/>
  <c r="B201" i="13"/>
  <c r="AJ200" i="13"/>
  <c r="AI200" i="13"/>
  <c r="AH200" i="13"/>
  <c r="AG200" i="13"/>
  <c r="AJ199" i="13"/>
  <c r="AI199" i="13"/>
  <c r="AH199" i="13"/>
  <c r="AG199" i="13"/>
  <c r="AC198" i="13"/>
  <c r="AB198" i="13"/>
  <c r="AA198" i="13"/>
  <c r="Z198" i="13"/>
  <c r="Y198" i="13"/>
  <c r="X198" i="13"/>
  <c r="W198" i="13"/>
  <c r="V198" i="13"/>
  <c r="U198" i="13"/>
  <c r="T198" i="13"/>
  <c r="S198" i="13"/>
  <c r="R198" i="13"/>
  <c r="Q198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D198" i="13"/>
  <c r="C198" i="13"/>
  <c r="B198" i="13"/>
  <c r="AJ197" i="13"/>
  <c r="AJ385" i="13" s="1"/>
  <c r="AI197" i="13"/>
  <c r="AI385" i="13" s="1"/>
  <c r="AH197" i="13"/>
  <c r="AH385" i="13" s="1"/>
  <c r="AG197" i="13"/>
  <c r="AG385" i="13" s="1"/>
  <c r="AJ196" i="13"/>
  <c r="AI196" i="13"/>
  <c r="AH196" i="13"/>
  <c r="AG196" i="13"/>
  <c r="AF194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D194" i="13"/>
  <c r="C194" i="13"/>
  <c r="B194" i="13"/>
  <c r="AJ193" i="13"/>
  <c r="AJ382" i="13" s="1"/>
  <c r="AI193" i="13"/>
  <c r="AI382" i="13" s="1"/>
  <c r="AH193" i="13"/>
  <c r="AH382" i="13" s="1"/>
  <c r="AG193" i="13"/>
  <c r="AG382" i="13" s="1"/>
  <c r="AJ192" i="13"/>
  <c r="AI192" i="13"/>
  <c r="AH192" i="13"/>
  <c r="AG192" i="13"/>
  <c r="AF191" i="13"/>
  <c r="AE191" i="13"/>
  <c r="AD191" i="13"/>
  <c r="AC191" i="13"/>
  <c r="AB191" i="13"/>
  <c r="AA191" i="13"/>
  <c r="Z191" i="13"/>
  <c r="Y191" i="13"/>
  <c r="X191" i="13"/>
  <c r="W191" i="13"/>
  <c r="V191" i="13"/>
  <c r="U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D191" i="13"/>
  <c r="C191" i="13"/>
  <c r="B191" i="13"/>
  <c r="AJ190" i="13"/>
  <c r="AI190" i="13"/>
  <c r="AH190" i="13"/>
  <c r="AG190" i="13"/>
  <c r="AJ189" i="13"/>
  <c r="AI189" i="13"/>
  <c r="AH189" i="13"/>
  <c r="AG189" i="13"/>
  <c r="AF188" i="13"/>
  <c r="AE188" i="13"/>
  <c r="AD188" i="13"/>
  <c r="AC188" i="13"/>
  <c r="AB188" i="13"/>
  <c r="AA188" i="13"/>
  <c r="Z188" i="13"/>
  <c r="Y188" i="13"/>
  <c r="X188" i="13"/>
  <c r="W188" i="13"/>
  <c r="V188" i="13"/>
  <c r="U188" i="13"/>
  <c r="T188" i="13"/>
  <c r="S188" i="13"/>
  <c r="R188" i="13"/>
  <c r="Q188" i="13"/>
  <c r="P188" i="13"/>
  <c r="O188" i="13"/>
  <c r="N188" i="13"/>
  <c r="M188" i="13"/>
  <c r="L188" i="13"/>
  <c r="K188" i="13"/>
  <c r="J188" i="13"/>
  <c r="I188" i="13"/>
  <c r="H188" i="13"/>
  <c r="G188" i="13"/>
  <c r="F188" i="13"/>
  <c r="E188" i="13"/>
  <c r="D188" i="13"/>
  <c r="C188" i="13"/>
  <c r="B188" i="13"/>
  <c r="AJ187" i="13"/>
  <c r="AJ381" i="13" s="1"/>
  <c r="AI187" i="13"/>
  <c r="AI381" i="13" s="1"/>
  <c r="AH187" i="13"/>
  <c r="AH381" i="13" s="1"/>
  <c r="AG187" i="13"/>
  <c r="AG381" i="13" s="1"/>
  <c r="AJ186" i="13"/>
  <c r="AI186" i="13"/>
  <c r="AH186" i="13"/>
  <c r="AG186" i="13"/>
  <c r="AF171" i="13"/>
  <c r="AE171" i="13"/>
  <c r="AD171" i="13"/>
  <c r="AC171" i="13"/>
  <c r="AB171" i="13"/>
  <c r="AA171" i="13"/>
  <c r="Z171" i="13"/>
  <c r="Y171" i="13"/>
  <c r="X171" i="13"/>
  <c r="W171" i="13"/>
  <c r="V171" i="13"/>
  <c r="U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D171" i="13"/>
  <c r="C171" i="13"/>
  <c r="B171" i="13"/>
  <c r="AJ170" i="13"/>
  <c r="AI170" i="13"/>
  <c r="AH170" i="13"/>
  <c r="AG170" i="13"/>
  <c r="AJ169" i="13"/>
  <c r="AI169" i="13"/>
  <c r="AH169" i="13"/>
  <c r="AG169" i="13"/>
  <c r="AF168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D168" i="13"/>
  <c r="C168" i="13"/>
  <c r="B168" i="13"/>
  <c r="AJ167" i="13"/>
  <c r="AJ370" i="13" s="1"/>
  <c r="AI167" i="13"/>
  <c r="AI370" i="13" s="1"/>
  <c r="AH167" i="13"/>
  <c r="AH370" i="13" s="1"/>
  <c r="AG167" i="13"/>
  <c r="AG370" i="13" s="1"/>
  <c r="AJ166" i="13"/>
  <c r="AI166" i="13"/>
  <c r="AH166" i="13"/>
  <c r="AG166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AJ164" i="13"/>
  <c r="AI164" i="13"/>
  <c r="AH164" i="13"/>
  <c r="AG164" i="13"/>
  <c r="AJ163" i="13"/>
  <c r="AI163" i="13"/>
  <c r="AH163" i="13"/>
  <c r="AG163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B162" i="13"/>
  <c r="AJ161" i="13"/>
  <c r="AJ369" i="13" s="1"/>
  <c r="AI161" i="13"/>
  <c r="AI369" i="13" s="1"/>
  <c r="AH161" i="13"/>
  <c r="AH369" i="13" s="1"/>
  <c r="AG161" i="13"/>
  <c r="AG369" i="13" s="1"/>
  <c r="AJ160" i="13"/>
  <c r="AI160" i="13"/>
  <c r="AH160" i="13"/>
  <c r="AG160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D155" i="13"/>
  <c r="C155" i="13"/>
  <c r="B155" i="13"/>
  <c r="AJ154" i="13"/>
  <c r="AJ366" i="13" s="1"/>
  <c r="AI154" i="13"/>
  <c r="AI366" i="13" s="1"/>
  <c r="AH154" i="13"/>
  <c r="AH366" i="13" s="1"/>
  <c r="AG154" i="13"/>
  <c r="AG366" i="13" s="1"/>
  <c r="AJ153" i="13"/>
  <c r="AI153" i="13"/>
  <c r="AH153" i="13"/>
  <c r="AG153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D152" i="13"/>
  <c r="C152" i="13"/>
  <c r="B152" i="13"/>
  <c r="AJ151" i="13"/>
  <c r="AI151" i="13"/>
  <c r="AH151" i="13"/>
  <c r="AG151" i="13"/>
  <c r="AJ150" i="13"/>
  <c r="AI150" i="13"/>
  <c r="AH150" i="13"/>
  <c r="AG150" i="13"/>
  <c r="AE149" i="13"/>
  <c r="AD149" i="13"/>
  <c r="AC149" i="13"/>
  <c r="AB149" i="13"/>
  <c r="AA149" i="13"/>
  <c r="Z149" i="13"/>
  <c r="Y149" i="13"/>
  <c r="X149" i="13"/>
  <c r="W149" i="13"/>
  <c r="V149" i="13"/>
  <c r="U149" i="13"/>
  <c r="T149" i="13"/>
  <c r="S149" i="13"/>
  <c r="R149" i="13"/>
  <c r="Q149" i="13"/>
  <c r="P149" i="13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B149" i="13"/>
  <c r="AJ148" i="13"/>
  <c r="AI148" i="13"/>
  <c r="AH148" i="13"/>
  <c r="AG148" i="13"/>
  <c r="AJ147" i="13"/>
  <c r="AI147" i="13"/>
  <c r="AH147" i="13"/>
  <c r="AG147" i="13"/>
  <c r="AE146" i="13"/>
  <c r="AD146" i="13"/>
  <c r="AC146" i="13"/>
  <c r="AB146" i="13"/>
  <c r="AA146" i="13"/>
  <c r="Z146" i="13"/>
  <c r="Y146" i="13"/>
  <c r="X146" i="13"/>
  <c r="W146" i="13"/>
  <c r="V146" i="13"/>
  <c r="U146" i="13"/>
  <c r="T146" i="13"/>
  <c r="S146" i="13"/>
  <c r="R146" i="13"/>
  <c r="Q146" i="13"/>
  <c r="P146" i="13"/>
  <c r="O146" i="13"/>
  <c r="N146" i="13"/>
  <c r="M146" i="13"/>
  <c r="L146" i="13"/>
  <c r="K146" i="13"/>
  <c r="J146" i="13"/>
  <c r="I146" i="13"/>
  <c r="H146" i="13"/>
  <c r="G146" i="13"/>
  <c r="F146" i="13"/>
  <c r="E146" i="13"/>
  <c r="D146" i="13"/>
  <c r="C146" i="13"/>
  <c r="B146" i="13"/>
  <c r="AJ145" i="13"/>
  <c r="AI145" i="13"/>
  <c r="AH145" i="13"/>
  <c r="AG145" i="13"/>
  <c r="AK145" i="13" s="1"/>
  <c r="AJ144" i="13"/>
  <c r="AI144" i="13"/>
  <c r="AH144" i="13"/>
  <c r="AG144" i="13"/>
  <c r="AK144" i="13" s="1"/>
  <c r="AE143" i="13"/>
  <c r="AD143" i="13"/>
  <c r="AC143" i="13"/>
  <c r="AB143" i="13"/>
  <c r="AA143" i="13"/>
  <c r="Z143" i="13"/>
  <c r="Y143" i="13"/>
  <c r="X143" i="13"/>
  <c r="W143" i="13"/>
  <c r="V143" i="13"/>
  <c r="U143" i="13"/>
  <c r="T143" i="13"/>
  <c r="S143" i="13"/>
  <c r="R143" i="13"/>
  <c r="Q143" i="13"/>
  <c r="P143" i="13"/>
  <c r="O143" i="13"/>
  <c r="N143" i="13"/>
  <c r="M143" i="13"/>
  <c r="L143" i="13"/>
  <c r="K143" i="13"/>
  <c r="J143" i="13"/>
  <c r="I143" i="13"/>
  <c r="H143" i="13"/>
  <c r="G143" i="13"/>
  <c r="F143" i="13"/>
  <c r="E143" i="13"/>
  <c r="D143" i="13"/>
  <c r="C143" i="13"/>
  <c r="B143" i="13"/>
  <c r="AJ142" i="13"/>
  <c r="AJ365" i="13" s="1"/>
  <c r="AI142" i="13"/>
  <c r="AI365" i="13" s="1"/>
  <c r="AH142" i="13"/>
  <c r="AH365" i="13" s="1"/>
  <c r="AG142" i="13"/>
  <c r="AG365" i="13" s="1"/>
  <c r="AJ141" i="13"/>
  <c r="AI141" i="13"/>
  <c r="AH141" i="13"/>
  <c r="AG141" i="13"/>
  <c r="AK141" i="13" s="1"/>
  <c r="AE140" i="13"/>
  <c r="AD140" i="13"/>
  <c r="AC140" i="13"/>
  <c r="AB140" i="13"/>
  <c r="AA140" i="13"/>
  <c r="Z140" i="13"/>
  <c r="Y140" i="13"/>
  <c r="X140" i="13"/>
  <c r="W140" i="13"/>
  <c r="V140" i="13"/>
  <c r="U140" i="13"/>
  <c r="T140" i="13"/>
  <c r="S140" i="13"/>
  <c r="R140" i="13"/>
  <c r="Q140" i="13"/>
  <c r="P140" i="13"/>
  <c r="O140" i="13"/>
  <c r="N140" i="13"/>
  <c r="M140" i="13"/>
  <c r="L140" i="13"/>
  <c r="K140" i="13"/>
  <c r="J140" i="13"/>
  <c r="I140" i="13"/>
  <c r="H140" i="13"/>
  <c r="G140" i="13"/>
  <c r="F140" i="13"/>
  <c r="E140" i="13"/>
  <c r="D140" i="13"/>
  <c r="C140" i="13"/>
  <c r="B140" i="13"/>
  <c r="AK139" i="13"/>
  <c r="AJ138" i="13"/>
  <c r="AI138" i="13"/>
  <c r="AH138" i="13"/>
  <c r="AG138" i="13"/>
  <c r="AF133" i="13"/>
  <c r="AE133" i="13"/>
  <c r="AD133" i="13"/>
  <c r="AC133" i="13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O133" i="13"/>
  <c r="N133" i="13"/>
  <c r="M133" i="13"/>
  <c r="L133" i="13"/>
  <c r="K133" i="13"/>
  <c r="J133" i="13"/>
  <c r="I133" i="13"/>
  <c r="H133" i="13"/>
  <c r="G133" i="13"/>
  <c r="F133" i="13"/>
  <c r="E133" i="13"/>
  <c r="D133" i="13"/>
  <c r="C133" i="13"/>
  <c r="B133" i="13"/>
  <c r="AJ132" i="13"/>
  <c r="AJ362" i="13" s="1"/>
  <c r="AI132" i="13"/>
  <c r="AI362" i="13" s="1"/>
  <c r="AH132" i="13"/>
  <c r="AH362" i="13" s="1"/>
  <c r="AG132" i="13"/>
  <c r="AG362" i="13" s="1"/>
  <c r="AJ131" i="13"/>
  <c r="AI131" i="13"/>
  <c r="AH131" i="13"/>
  <c r="AG131" i="13"/>
  <c r="AF130" i="13"/>
  <c r="AE130" i="13"/>
  <c r="AD130" i="13"/>
  <c r="AC130" i="13"/>
  <c r="AB130" i="13"/>
  <c r="AA130" i="13"/>
  <c r="Z130" i="13"/>
  <c r="Y130" i="13"/>
  <c r="X130" i="13"/>
  <c r="W130" i="13"/>
  <c r="V130" i="13"/>
  <c r="U130" i="13"/>
  <c r="T130" i="13"/>
  <c r="S130" i="13"/>
  <c r="R130" i="13"/>
  <c r="Q130" i="13"/>
  <c r="P130" i="13"/>
  <c r="O130" i="13"/>
  <c r="N130" i="13"/>
  <c r="M130" i="13"/>
  <c r="L130" i="13"/>
  <c r="K130" i="13"/>
  <c r="J130" i="13"/>
  <c r="I130" i="13"/>
  <c r="H130" i="13"/>
  <c r="G130" i="13"/>
  <c r="F130" i="13"/>
  <c r="E130" i="13"/>
  <c r="D130" i="13"/>
  <c r="C130" i="13"/>
  <c r="B130" i="13"/>
  <c r="AJ129" i="13"/>
  <c r="AI129" i="13"/>
  <c r="AH129" i="13"/>
  <c r="AG129" i="13"/>
  <c r="AJ128" i="13"/>
  <c r="AI128" i="13"/>
  <c r="AH128" i="13"/>
  <c r="AG128" i="13"/>
  <c r="AF127" i="13"/>
  <c r="AE127" i="13"/>
  <c r="AD127" i="13"/>
  <c r="AC127" i="13"/>
  <c r="AB127" i="13"/>
  <c r="AA127" i="13"/>
  <c r="Z127" i="13"/>
  <c r="Y127" i="13"/>
  <c r="X127" i="13"/>
  <c r="W127" i="13"/>
  <c r="V127" i="13"/>
  <c r="U127" i="13"/>
  <c r="T127" i="13"/>
  <c r="S127" i="13"/>
  <c r="R127" i="13"/>
  <c r="Q127" i="13"/>
  <c r="P127" i="13"/>
  <c r="O127" i="13"/>
  <c r="N127" i="13"/>
  <c r="M127" i="13"/>
  <c r="L127" i="13"/>
  <c r="K127" i="13"/>
  <c r="J127" i="13"/>
  <c r="I127" i="13"/>
  <c r="H127" i="13"/>
  <c r="G127" i="13"/>
  <c r="F127" i="13"/>
  <c r="E127" i="13"/>
  <c r="D127" i="13"/>
  <c r="C127" i="13"/>
  <c r="B127" i="13"/>
  <c r="AJ126" i="13"/>
  <c r="AI126" i="13"/>
  <c r="AH126" i="13"/>
  <c r="AG126" i="13"/>
  <c r="AJ125" i="13"/>
  <c r="AI125" i="13"/>
  <c r="AH125" i="13"/>
  <c r="AG125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AJ123" i="13"/>
  <c r="AJ361" i="13" s="1"/>
  <c r="AI123" i="13"/>
  <c r="AI361" i="13" s="1"/>
  <c r="AH123" i="13"/>
  <c r="AH361" i="13" s="1"/>
  <c r="AG123" i="13"/>
  <c r="AG361" i="13" s="1"/>
  <c r="AJ122" i="13"/>
  <c r="AI122" i="13"/>
  <c r="AH122" i="13"/>
  <c r="AG122" i="13"/>
  <c r="AE120" i="13"/>
  <c r="AD120" i="13"/>
  <c r="AC120" i="13"/>
  <c r="AB120" i="13"/>
  <c r="AA120" i="13"/>
  <c r="Z120" i="13"/>
  <c r="Y120" i="13"/>
  <c r="X120" i="13"/>
  <c r="W120" i="13"/>
  <c r="V120" i="13"/>
  <c r="U120" i="13"/>
  <c r="T120" i="13"/>
  <c r="S120" i="13"/>
  <c r="R120" i="13"/>
  <c r="Q120" i="13"/>
  <c r="P120" i="13"/>
  <c r="O120" i="13"/>
  <c r="N120" i="13"/>
  <c r="M120" i="13"/>
  <c r="L120" i="13"/>
  <c r="K120" i="13"/>
  <c r="J120" i="13"/>
  <c r="I120" i="13"/>
  <c r="H120" i="13"/>
  <c r="G120" i="13"/>
  <c r="F120" i="13"/>
  <c r="E120" i="13"/>
  <c r="D120" i="13"/>
  <c r="C120" i="13"/>
  <c r="B120" i="13"/>
  <c r="AJ119" i="13"/>
  <c r="AI119" i="13"/>
  <c r="AH119" i="13"/>
  <c r="AG119" i="13"/>
  <c r="AJ118" i="13"/>
  <c r="AI118" i="13"/>
  <c r="AH118" i="13"/>
  <c r="AG118" i="13"/>
  <c r="AE117" i="13"/>
  <c r="AD117" i="13"/>
  <c r="AC117" i="13"/>
  <c r="AB117" i="13"/>
  <c r="AA117" i="13"/>
  <c r="Z117" i="13"/>
  <c r="Y117" i="13"/>
  <c r="X117" i="13"/>
  <c r="W117" i="13"/>
  <c r="V117" i="13"/>
  <c r="U117" i="13"/>
  <c r="T117" i="13"/>
  <c r="S117" i="13"/>
  <c r="R117" i="13"/>
  <c r="Q117" i="13"/>
  <c r="P117" i="13"/>
  <c r="O117" i="13"/>
  <c r="N117" i="13"/>
  <c r="M117" i="13"/>
  <c r="L117" i="13"/>
  <c r="K117" i="13"/>
  <c r="J117" i="13"/>
  <c r="I117" i="13"/>
  <c r="H117" i="13"/>
  <c r="G117" i="13"/>
  <c r="F117" i="13"/>
  <c r="E117" i="13"/>
  <c r="D117" i="13"/>
  <c r="C117" i="13"/>
  <c r="B117" i="13"/>
  <c r="AJ116" i="13"/>
  <c r="AJ358" i="13" s="1"/>
  <c r="AI116" i="13"/>
  <c r="AI358" i="13" s="1"/>
  <c r="AH116" i="13"/>
  <c r="AH358" i="13" s="1"/>
  <c r="AG116" i="13"/>
  <c r="AG358" i="13" s="1"/>
  <c r="AJ115" i="13"/>
  <c r="AI115" i="13"/>
  <c r="AH115" i="13"/>
  <c r="AG115" i="13"/>
  <c r="AE114" i="13"/>
  <c r="AD114" i="13"/>
  <c r="AC114" i="13"/>
  <c r="AB114" i="13"/>
  <c r="AA114" i="13"/>
  <c r="Z114" i="13"/>
  <c r="Y114" i="13"/>
  <c r="X114" i="13"/>
  <c r="W114" i="13"/>
  <c r="V114" i="13"/>
  <c r="U114" i="13"/>
  <c r="T114" i="13"/>
  <c r="S114" i="13"/>
  <c r="R114" i="13"/>
  <c r="Q114" i="13"/>
  <c r="P114" i="13"/>
  <c r="O114" i="13"/>
  <c r="N114" i="13"/>
  <c r="M114" i="13"/>
  <c r="L114" i="13"/>
  <c r="K114" i="13"/>
  <c r="J114" i="13"/>
  <c r="I114" i="13"/>
  <c r="H114" i="13"/>
  <c r="G114" i="13"/>
  <c r="F114" i="13"/>
  <c r="E114" i="13"/>
  <c r="D114" i="13"/>
  <c r="C114" i="13"/>
  <c r="B114" i="13"/>
  <c r="AJ113" i="13"/>
  <c r="AI113" i="13"/>
  <c r="AH113" i="13"/>
  <c r="AG113" i="13"/>
  <c r="AJ112" i="13"/>
  <c r="AI112" i="13"/>
  <c r="AH112" i="13"/>
  <c r="AG112" i="13"/>
  <c r="AE111" i="13"/>
  <c r="AD111" i="13"/>
  <c r="AC111" i="13"/>
  <c r="AB111" i="13"/>
  <c r="AA111" i="13"/>
  <c r="Z111" i="13"/>
  <c r="Y111" i="13"/>
  <c r="X111" i="13"/>
  <c r="W111" i="13"/>
  <c r="V111" i="13"/>
  <c r="U111" i="13"/>
  <c r="T111" i="13"/>
  <c r="S111" i="13"/>
  <c r="R111" i="13"/>
  <c r="Q111" i="13"/>
  <c r="P111" i="13"/>
  <c r="O111" i="13"/>
  <c r="N111" i="13"/>
  <c r="M111" i="13"/>
  <c r="L111" i="13"/>
  <c r="K111" i="13"/>
  <c r="J111" i="13"/>
  <c r="I111" i="13"/>
  <c r="H111" i="13"/>
  <c r="G111" i="13"/>
  <c r="F111" i="13"/>
  <c r="E111" i="13"/>
  <c r="D111" i="13"/>
  <c r="C111" i="13"/>
  <c r="B111" i="13"/>
  <c r="AJ110" i="13"/>
  <c r="AI110" i="13"/>
  <c r="AH110" i="13"/>
  <c r="AG110" i="13"/>
  <c r="AJ109" i="13"/>
  <c r="AI109" i="13"/>
  <c r="AH109" i="13"/>
  <c r="AG109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O107" i="13"/>
  <c r="N107" i="13"/>
  <c r="M107" i="13"/>
  <c r="L107" i="13"/>
  <c r="K107" i="13"/>
  <c r="J107" i="13"/>
  <c r="I107" i="13"/>
  <c r="H107" i="13"/>
  <c r="G107" i="13"/>
  <c r="F107" i="13"/>
  <c r="E107" i="13"/>
  <c r="D107" i="13"/>
  <c r="C107" i="13"/>
  <c r="B107" i="13"/>
  <c r="AJ106" i="13"/>
  <c r="AI106" i="13"/>
  <c r="AH106" i="13"/>
  <c r="AG106" i="13"/>
  <c r="AJ105" i="13"/>
  <c r="AI105" i="13"/>
  <c r="AH105" i="13"/>
  <c r="AG105" i="13"/>
  <c r="AF104" i="13"/>
  <c r="AE104" i="13"/>
  <c r="AD104" i="13"/>
  <c r="AC104" i="13"/>
  <c r="AB104" i="13"/>
  <c r="AA104" i="13"/>
  <c r="Z104" i="13"/>
  <c r="Y104" i="13"/>
  <c r="X104" i="13"/>
  <c r="W104" i="13"/>
  <c r="V104" i="13"/>
  <c r="U104" i="13"/>
  <c r="T104" i="13"/>
  <c r="S104" i="13"/>
  <c r="R104" i="13"/>
  <c r="Q104" i="13"/>
  <c r="P104" i="13"/>
  <c r="O104" i="13"/>
  <c r="N104" i="13"/>
  <c r="M104" i="13"/>
  <c r="L104" i="13"/>
  <c r="K104" i="13"/>
  <c r="J104" i="13"/>
  <c r="I104" i="13"/>
  <c r="H104" i="13"/>
  <c r="G104" i="13"/>
  <c r="F104" i="13"/>
  <c r="E104" i="13"/>
  <c r="D104" i="13"/>
  <c r="C104" i="13"/>
  <c r="B104" i="13"/>
  <c r="AJ103" i="13"/>
  <c r="AJ354" i="13" s="1"/>
  <c r="AI103" i="13"/>
  <c r="AI354" i="13" s="1"/>
  <c r="AH103" i="13"/>
  <c r="AH354" i="13" s="1"/>
  <c r="AG103" i="13"/>
  <c r="AG354" i="13" s="1"/>
  <c r="AJ102" i="13"/>
  <c r="AI102" i="13"/>
  <c r="AH102" i="13"/>
  <c r="AG102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D101" i="13"/>
  <c r="C101" i="13"/>
  <c r="B101" i="13"/>
  <c r="AJ100" i="13"/>
  <c r="AI100" i="13"/>
  <c r="AH100" i="13"/>
  <c r="AG100" i="13"/>
  <c r="AJ99" i="13"/>
  <c r="AI99" i="13"/>
  <c r="AH99" i="13"/>
  <c r="AG99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AJ97" i="13"/>
  <c r="AJ353" i="13" s="1"/>
  <c r="AI97" i="13"/>
  <c r="AI353" i="13" s="1"/>
  <c r="AH97" i="13"/>
  <c r="AH353" i="13" s="1"/>
  <c r="AG97" i="13"/>
  <c r="AG353" i="13" s="1"/>
  <c r="AJ96" i="13"/>
  <c r="AI96" i="13"/>
  <c r="AH96" i="13"/>
  <c r="AG96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B94" i="13"/>
  <c r="AJ93" i="13"/>
  <c r="AI93" i="13"/>
  <c r="AH93" i="13"/>
  <c r="AG93" i="13"/>
  <c r="AJ92" i="13"/>
  <c r="AI92" i="13"/>
  <c r="AH92" i="13"/>
  <c r="AG92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J90" i="13"/>
  <c r="AJ350" i="13" s="1"/>
  <c r="AI90" i="13"/>
  <c r="AI350" i="13" s="1"/>
  <c r="AH90" i="13"/>
  <c r="AH350" i="13" s="1"/>
  <c r="AG90" i="13"/>
  <c r="AG350" i="13" s="1"/>
  <c r="AJ89" i="13"/>
  <c r="AI89" i="13"/>
  <c r="AH89" i="13"/>
  <c r="AG89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J87" i="13"/>
  <c r="AI87" i="13"/>
  <c r="AH87" i="13"/>
  <c r="AG87" i="13"/>
  <c r="AJ86" i="13"/>
  <c r="AI86" i="13"/>
  <c r="AH86" i="13"/>
  <c r="AG86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J84" i="13"/>
  <c r="AJ349" i="13" s="1"/>
  <c r="AI84" i="13"/>
  <c r="AI349" i="13" s="1"/>
  <c r="AH84" i="13"/>
  <c r="AH349" i="13" s="1"/>
  <c r="AG84" i="13"/>
  <c r="AG349" i="13" s="1"/>
  <c r="AJ83" i="13"/>
  <c r="AI83" i="13"/>
  <c r="AH83" i="13"/>
  <c r="AG83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B81" i="13"/>
  <c r="AJ80" i="13"/>
  <c r="AI80" i="13"/>
  <c r="AH80" i="13"/>
  <c r="AG80" i="13"/>
  <c r="AJ79" i="13"/>
  <c r="AI79" i="13"/>
  <c r="AH79" i="13"/>
  <c r="AG79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B78" i="13"/>
  <c r="AJ77" i="13"/>
  <c r="AJ346" i="13" s="1"/>
  <c r="AI77" i="13"/>
  <c r="AI346" i="13" s="1"/>
  <c r="AH77" i="13"/>
  <c r="AH346" i="13" s="1"/>
  <c r="AG77" i="13"/>
  <c r="AG346" i="13" s="1"/>
  <c r="AJ76" i="13"/>
  <c r="AI76" i="13"/>
  <c r="AH76" i="13"/>
  <c r="AG76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B75" i="13"/>
  <c r="AJ74" i="13"/>
  <c r="AI74" i="13"/>
  <c r="AH74" i="13"/>
  <c r="AG74" i="13"/>
  <c r="AJ73" i="13"/>
  <c r="AI73" i="13"/>
  <c r="AH73" i="13"/>
  <c r="AG73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B72" i="13"/>
  <c r="AJ71" i="13"/>
  <c r="AJ345" i="13" s="1"/>
  <c r="AI71" i="13"/>
  <c r="AI345" i="13" s="1"/>
  <c r="AH71" i="13"/>
  <c r="AH345" i="13" s="1"/>
  <c r="AG71" i="13"/>
  <c r="AG345" i="13" s="1"/>
  <c r="AJ70" i="13"/>
  <c r="AI70" i="13"/>
  <c r="AH70" i="13"/>
  <c r="AG70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B68" i="13"/>
  <c r="AJ67" i="13"/>
  <c r="AI67" i="13"/>
  <c r="AH67" i="13"/>
  <c r="AG67" i="13"/>
  <c r="AJ66" i="13"/>
  <c r="AI66" i="13"/>
  <c r="AH66" i="13"/>
  <c r="AG66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AJ64" i="13"/>
  <c r="AJ342" i="13" s="1"/>
  <c r="AI64" i="13"/>
  <c r="AI342" i="13" s="1"/>
  <c r="AH64" i="13"/>
  <c r="AH342" i="13" s="1"/>
  <c r="AG64" i="13"/>
  <c r="AG342" i="13" s="1"/>
  <c r="AJ63" i="13"/>
  <c r="AI63" i="13"/>
  <c r="AH63" i="13"/>
  <c r="AG63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O62" i="13"/>
  <c r="N62" i="13"/>
  <c r="M62" i="13"/>
  <c r="L62" i="13"/>
  <c r="K62" i="13"/>
  <c r="J62" i="13"/>
  <c r="I62" i="13"/>
  <c r="H62" i="13"/>
  <c r="G62" i="13"/>
  <c r="F62" i="13"/>
  <c r="E62" i="13"/>
  <c r="D62" i="13"/>
  <c r="C62" i="13"/>
  <c r="B62" i="13"/>
  <c r="AJ61" i="13"/>
  <c r="AI61" i="13"/>
  <c r="AH61" i="13"/>
  <c r="AG61" i="13"/>
  <c r="AJ60" i="13"/>
  <c r="AI60" i="13"/>
  <c r="AH60" i="13"/>
  <c r="AG60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C59" i="13"/>
  <c r="B59" i="13"/>
  <c r="AJ58" i="13"/>
  <c r="AJ341" i="13" s="1"/>
  <c r="AI58" i="13"/>
  <c r="AI341" i="13" s="1"/>
  <c r="AH58" i="13"/>
  <c r="AH341" i="13" s="1"/>
  <c r="AG58" i="13"/>
  <c r="AG341" i="13" s="1"/>
  <c r="AJ57" i="13"/>
  <c r="AI57" i="13"/>
  <c r="AH57" i="13"/>
  <c r="AG57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P55" i="13"/>
  <c r="O55" i="13"/>
  <c r="N55" i="13"/>
  <c r="M55" i="13"/>
  <c r="L55" i="13"/>
  <c r="K55" i="13"/>
  <c r="J55" i="13"/>
  <c r="I55" i="13"/>
  <c r="H55" i="13"/>
  <c r="G55" i="13"/>
  <c r="F55" i="13"/>
  <c r="E55" i="13"/>
  <c r="D55" i="13"/>
  <c r="C55" i="13"/>
  <c r="B55" i="13"/>
  <c r="AJ54" i="13"/>
  <c r="AI54" i="13"/>
  <c r="AH54" i="13"/>
  <c r="AG54" i="13"/>
  <c r="AJ53" i="13"/>
  <c r="AI53" i="13"/>
  <c r="AH53" i="13"/>
  <c r="AG53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C52" i="13"/>
  <c r="B52" i="13"/>
  <c r="AJ51" i="13"/>
  <c r="AJ338" i="13" s="1"/>
  <c r="AI51" i="13"/>
  <c r="AI338" i="13" s="1"/>
  <c r="AH51" i="13"/>
  <c r="AH338" i="13" s="1"/>
  <c r="AG51" i="13"/>
  <c r="AG338" i="13" s="1"/>
  <c r="AJ50" i="13"/>
  <c r="AI50" i="13"/>
  <c r="AH50" i="13"/>
  <c r="AG50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J48" i="13"/>
  <c r="AI48" i="13"/>
  <c r="AH48" i="13"/>
  <c r="AG48" i="13"/>
  <c r="AJ47" i="13"/>
  <c r="AI47" i="13"/>
  <c r="AH47" i="13"/>
  <c r="AG47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J45" i="13"/>
  <c r="AJ337" i="13" s="1"/>
  <c r="AI45" i="13"/>
  <c r="AI337" i="13" s="1"/>
  <c r="AH45" i="13"/>
  <c r="AH337" i="13" s="1"/>
  <c r="AG45" i="13"/>
  <c r="AG337" i="13" s="1"/>
  <c r="AJ44" i="13"/>
  <c r="AI44" i="13"/>
  <c r="AH44" i="13"/>
  <c r="AG44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J41" i="13"/>
  <c r="AI41" i="13"/>
  <c r="AH41" i="13"/>
  <c r="AG41" i="13"/>
  <c r="AJ40" i="13"/>
  <c r="AI40" i="13"/>
  <c r="AH40" i="13"/>
  <c r="AG40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J38" i="13"/>
  <c r="AJ334" i="13" s="1"/>
  <c r="AI38" i="13"/>
  <c r="AI334" i="13" s="1"/>
  <c r="AH38" i="13"/>
  <c r="AH334" i="13" s="1"/>
  <c r="AG38" i="13"/>
  <c r="AG334" i="13" s="1"/>
  <c r="AJ37" i="13"/>
  <c r="AI37" i="13"/>
  <c r="AH37" i="13"/>
  <c r="AG37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J35" i="13"/>
  <c r="AI35" i="13"/>
  <c r="AH35" i="13"/>
  <c r="AG35" i="13"/>
  <c r="AJ34" i="13"/>
  <c r="AI34" i="13"/>
  <c r="AH34" i="13"/>
  <c r="AG34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J32" i="13"/>
  <c r="AJ333" i="13" s="1"/>
  <c r="AI32" i="13"/>
  <c r="AI333" i="13" s="1"/>
  <c r="AH32" i="13"/>
  <c r="AH333" i="13" s="1"/>
  <c r="AG32" i="13"/>
  <c r="AG333" i="13" s="1"/>
  <c r="AJ31" i="13"/>
  <c r="AI31" i="13"/>
  <c r="AH31" i="13"/>
  <c r="AG31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J28" i="13"/>
  <c r="AI28" i="13"/>
  <c r="AH28" i="13"/>
  <c r="AG28" i="13"/>
  <c r="AJ27" i="13"/>
  <c r="AI27" i="13"/>
  <c r="AH27" i="13"/>
  <c r="AG27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J25" i="13"/>
  <c r="AJ330" i="13" s="1"/>
  <c r="AI25" i="13"/>
  <c r="AI330" i="13" s="1"/>
  <c r="AH25" i="13"/>
  <c r="AH330" i="13" s="1"/>
  <c r="AG25" i="13"/>
  <c r="AG330" i="13" s="1"/>
  <c r="AJ24" i="13"/>
  <c r="AI24" i="13"/>
  <c r="AH24" i="13"/>
  <c r="AG24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J22" i="13"/>
  <c r="AI22" i="13"/>
  <c r="AH22" i="13"/>
  <c r="AG22" i="13"/>
  <c r="AJ21" i="13"/>
  <c r="AI21" i="13"/>
  <c r="AH21" i="13"/>
  <c r="AG21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J19" i="13"/>
  <c r="AJ329" i="13" s="1"/>
  <c r="AI19" i="13"/>
  <c r="AI329" i="13" s="1"/>
  <c r="AH19" i="13"/>
  <c r="AH329" i="13" s="1"/>
  <c r="AG19" i="13"/>
  <c r="AG329" i="13" s="1"/>
  <c r="AJ18" i="13"/>
  <c r="AI18" i="13"/>
  <c r="AH18" i="13"/>
  <c r="AG18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J15" i="13"/>
  <c r="AI15" i="13"/>
  <c r="AH15" i="13"/>
  <c r="AG15" i="13"/>
  <c r="AJ14" i="13"/>
  <c r="AI14" i="13"/>
  <c r="AH14" i="13"/>
  <c r="AG14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J12" i="13"/>
  <c r="AJ326" i="13" s="1"/>
  <c r="AI12" i="13"/>
  <c r="AI326" i="13" s="1"/>
  <c r="AH12" i="13"/>
  <c r="AH326" i="13" s="1"/>
  <c r="AG12" i="13"/>
  <c r="AG326" i="13" s="1"/>
  <c r="AJ11" i="13"/>
  <c r="AI11" i="13"/>
  <c r="AH11" i="13"/>
  <c r="AG11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J9" i="13"/>
  <c r="AI9" i="13"/>
  <c r="AH9" i="13"/>
  <c r="AG9" i="13"/>
  <c r="AJ8" i="13"/>
  <c r="AI8" i="13"/>
  <c r="AH8" i="13"/>
  <c r="AG8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J6" i="13"/>
  <c r="AJ325" i="13" s="1"/>
  <c r="AI6" i="13"/>
  <c r="AI325" i="13" s="1"/>
  <c r="AH6" i="13"/>
  <c r="AH325" i="13" s="1"/>
  <c r="AG6" i="13"/>
  <c r="AG325" i="13" s="1"/>
  <c r="AJ5" i="13"/>
  <c r="AI5" i="13"/>
  <c r="AH5" i="13"/>
  <c r="AG5" i="13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C418" i="1"/>
  <c r="B418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AE414" i="1"/>
  <c r="AD414" i="1"/>
  <c r="AC414" i="1"/>
  <c r="AB414" i="1"/>
  <c r="AA414" i="1"/>
  <c r="Z414" i="1"/>
  <c r="Y414" i="1"/>
  <c r="X414" i="1"/>
  <c r="W414" i="1"/>
  <c r="V414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AE413" i="1"/>
  <c r="AD413" i="1"/>
  <c r="AC413" i="1"/>
  <c r="AB413" i="1"/>
  <c r="AA413" i="1"/>
  <c r="Z413" i="1"/>
  <c r="Y413" i="1"/>
  <c r="X413" i="1"/>
  <c r="W413" i="1"/>
  <c r="V413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AE406" i="1"/>
  <c r="AD406" i="1"/>
  <c r="AC406" i="1"/>
  <c r="AB406" i="1"/>
  <c r="AA406" i="1"/>
  <c r="Z406" i="1"/>
  <c r="Y406" i="1"/>
  <c r="X406" i="1"/>
  <c r="W406" i="1"/>
  <c r="V406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AF401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AF398" i="1"/>
  <c r="AE398" i="1"/>
  <c r="AE399" i="1" s="1"/>
  <c r="AD398" i="1"/>
  <c r="AD399" i="1" s="1"/>
  <c r="AC398" i="1"/>
  <c r="AC399" i="1" s="1"/>
  <c r="AB398" i="1"/>
  <c r="AB399" i="1" s="1"/>
  <c r="AA398" i="1"/>
  <c r="AA399" i="1" s="1"/>
  <c r="Z398" i="1"/>
  <c r="Z399" i="1" s="1"/>
  <c r="Y398" i="1"/>
  <c r="Y399" i="1" s="1"/>
  <c r="X398" i="1"/>
  <c r="X399" i="1" s="1"/>
  <c r="W398" i="1"/>
  <c r="W399" i="1" s="1"/>
  <c r="V398" i="1"/>
  <c r="V399" i="1" s="1"/>
  <c r="U398" i="1"/>
  <c r="U399" i="1" s="1"/>
  <c r="T398" i="1"/>
  <c r="T399" i="1" s="1"/>
  <c r="S398" i="1"/>
  <c r="S399" i="1" s="1"/>
  <c r="R398" i="1"/>
  <c r="R399" i="1" s="1"/>
  <c r="Q398" i="1"/>
  <c r="Q399" i="1" s="1"/>
  <c r="P398" i="1"/>
  <c r="P399" i="1" s="1"/>
  <c r="O398" i="1"/>
  <c r="O399" i="1" s="1"/>
  <c r="N398" i="1"/>
  <c r="N399" i="1" s="1"/>
  <c r="M398" i="1"/>
  <c r="M399" i="1" s="1"/>
  <c r="L398" i="1"/>
  <c r="L399" i="1" s="1"/>
  <c r="K398" i="1"/>
  <c r="K399" i="1" s="1"/>
  <c r="J398" i="1"/>
  <c r="J399" i="1" s="1"/>
  <c r="I398" i="1"/>
  <c r="I399" i="1" s="1"/>
  <c r="H398" i="1"/>
  <c r="H399" i="1" s="1"/>
  <c r="G398" i="1"/>
  <c r="G399" i="1" s="1"/>
  <c r="F398" i="1"/>
  <c r="F399" i="1" s="1"/>
  <c r="E398" i="1"/>
  <c r="E399" i="1" s="1"/>
  <c r="D398" i="1"/>
  <c r="D399" i="1" s="1"/>
  <c r="C398" i="1"/>
  <c r="C399" i="1" s="1"/>
  <c r="B398" i="1"/>
  <c r="B399" i="1" s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B374" i="1"/>
  <c r="AF373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C353" i="1"/>
  <c r="B353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AF334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AF333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AF330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C330" i="1"/>
  <c r="B330" i="1"/>
  <c r="AF329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J300" i="1"/>
  <c r="AJ418" i="1" s="1"/>
  <c r="AI300" i="1"/>
  <c r="AI418" i="1" s="1"/>
  <c r="AH300" i="1"/>
  <c r="AH418" i="1" s="1"/>
  <c r="AG300" i="1"/>
  <c r="AJ299" i="1"/>
  <c r="AI299" i="1"/>
  <c r="AH299" i="1"/>
  <c r="AG299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J297" i="1"/>
  <c r="AI297" i="1"/>
  <c r="AH297" i="1"/>
  <c r="AG297" i="1"/>
  <c r="AK300" i="13" s="1"/>
  <c r="AJ296" i="1"/>
  <c r="AI296" i="1"/>
  <c r="AH296" i="1"/>
  <c r="AG296" i="1"/>
  <c r="AF295" i="1"/>
  <c r="AE295" i="1"/>
  <c r="AD295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J294" i="1"/>
  <c r="AJ417" i="1" s="1"/>
  <c r="AI294" i="1"/>
  <c r="AI417" i="1" s="1"/>
  <c r="AH294" i="1"/>
  <c r="AH417" i="1" s="1"/>
  <c r="AG294" i="1"/>
  <c r="AK297" i="13" s="1"/>
  <c r="AJ293" i="1"/>
  <c r="AI293" i="1"/>
  <c r="AH293" i="1"/>
  <c r="AG293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J290" i="1"/>
  <c r="AJ414" i="1" s="1"/>
  <c r="AI290" i="1"/>
  <c r="AI414" i="1" s="1"/>
  <c r="AH290" i="1"/>
  <c r="AH414" i="1" s="1"/>
  <c r="AG290" i="1"/>
  <c r="AK290" i="1" s="1"/>
  <c r="AJ289" i="1"/>
  <c r="AI289" i="1"/>
  <c r="AH289" i="1"/>
  <c r="AG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J287" i="1"/>
  <c r="AI287" i="1"/>
  <c r="AH287" i="1"/>
  <c r="AG287" i="1"/>
  <c r="AJ286" i="1"/>
  <c r="AI286" i="1"/>
  <c r="AH286" i="1"/>
  <c r="AG286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J284" i="1"/>
  <c r="AJ413" i="1" s="1"/>
  <c r="AI284" i="1"/>
  <c r="AI413" i="1" s="1"/>
  <c r="AH284" i="1"/>
  <c r="AH413" i="1" s="1"/>
  <c r="AG284" i="1"/>
  <c r="AK284" i="1" s="1"/>
  <c r="AJ283" i="1"/>
  <c r="AI283" i="1"/>
  <c r="AH283" i="1"/>
  <c r="AG283" i="1"/>
  <c r="AK286" i="13" s="1"/>
  <c r="AF281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J280" i="1"/>
  <c r="AJ410" i="1" s="1"/>
  <c r="AI280" i="1"/>
  <c r="AI410" i="1" s="1"/>
  <c r="AH280" i="1"/>
  <c r="AH410" i="1" s="1"/>
  <c r="AG280" i="1"/>
  <c r="AK280" i="1" s="1"/>
  <c r="AJ279" i="1"/>
  <c r="AI279" i="1"/>
  <c r="AH279" i="1"/>
  <c r="AG279" i="1"/>
  <c r="AK282" i="13" s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J277" i="1"/>
  <c r="AI277" i="1"/>
  <c r="AH277" i="1"/>
  <c r="AG277" i="1"/>
  <c r="AJ276" i="1"/>
  <c r="AI276" i="1"/>
  <c r="AH276" i="1"/>
  <c r="AG276" i="1"/>
  <c r="AK279" i="13" s="1"/>
  <c r="AF275" i="1"/>
  <c r="AE275" i="1"/>
  <c r="AD275" i="1"/>
  <c r="AC275" i="1"/>
  <c r="AB275" i="1"/>
  <c r="AA275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AJ274" i="1"/>
  <c r="AJ409" i="1" s="1"/>
  <c r="AI274" i="1"/>
  <c r="AI409" i="1" s="1"/>
  <c r="AH274" i="1"/>
  <c r="AH409" i="1" s="1"/>
  <c r="AG274" i="1"/>
  <c r="AK274" i="1" s="1"/>
  <c r="AJ273" i="1"/>
  <c r="AI273" i="1"/>
  <c r="AH273" i="1"/>
  <c r="AG273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AJ270" i="1"/>
  <c r="AJ406" i="1" s="1"/>
  <c r="AI270" i="1"/>
  <c r="AI406" i="1" s="1"/>
  <c r="AH270" i="1"/>
  <c r="AH406" i="1" s="1"/>
  <c r="AG270" i="1"/>
  <c r="AK270" i="1" s="1"/>
  <c r="AJ269" i="1"/>
  <c r="AI269" i="1"/>
  <c r="AH269" i="1"/>
  <c r="AG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AJ267" i="1"/>
  <c r="AI267" i="1"/>
  <c r="AH267" i="1"/>
  <c r="AG267" i="1"/>
  <c r="AJ266" i="1"/>
  <c r="AI266" i="1"/>
  <c r="AH266" i="1"/>
  <c r="AG266" i="1"/>
  <c r="AE265" i="1"/>
  <c r="AD265" i="1"/>
  <c r="AC265" i="1"/>
  <c r="AB265" i="1"/>
  <c r="AA265" i="1"/>
  <c r="Z265" i="1"/>
  <c r="Y265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J264" i="1"/>
  <c r="AJ405" i="1" s="1"/>
  <c r="AI264" i="1"/>
  <c r="AI405" i="1" s="1"/>
  <c r="AH264" i="1"/>
  <c r="AH405" i="1" s="1"/>
  <c r="AG264" i="1"/>
  <c r="AJ263" i="1"/>
  <c r="AI263" i="1"/>
  <c r="AH263" i="1"/>
  <c r="AG263" i="1"/>
  <c r="AK266" i="13" s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J260" i="1"/>
  <c r="AJ402" i="1" s="1"/>
  <c r="AI260" i="1"/>
  <c r="AI402" i="1" s="1"/>
  <c r="AH260" i="1"/>
  <c r="AH402" i="1" s="1"/>
  <c r="AG260" i="1"/>
  <c r="AK260" i="1" s="1"/>
  <c r="AJ259" i="1"/>
  <c r="AI259" i="1"/>
  <c r="AH259" i="1"/>
  <c r="AG259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J257" i="1"/>
  <c r="AI257" i="1"/>
  <c r="AH257" i="1"/>
  <c r="AG257" i="1"/>
  <c r="AJ256" i="1"/>
  <c r="AI256" i="1"/>
  <c r="AH256" i="1"/>
  <c r="AG256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J254" i="1"/>
  <c r="AJ401" i="1" s="1"/>
  <c r="AI254" i="1"/>
  <c r="AI401" i="1" s="1"/>
  <c r="AH254" i="1"/>
  <c r="AH401" i="1" s="1"/>
  <c r="AG254" i="1"/>
  <c r="AJ253" i="1"/>
  <c r="AI253" i="1"/>
  <c r="AH253" i="1"/>
  <c r="AG253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J250" i="1"/>
  <c r="AJ398" i="1" s="1"/>
  <c r="AI250" i="1"/>
  <c r="AI398" i="1" s="1"/>
  <c r="AH250" i="1"/>
  <c r="AH398" i="1" s="1"/>
  <c r="AG250" i="1"/>
  <c r="AK253" i="13" s="1"/>
  <c r="AJ249" i="1"/>
  <c r="AI249" i="1"/>
  <c r="AH249" i="1"/>
  <c r="AG249" i="1"/>
  <c r="AK252" i="13" s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J247" i="1"/>
  <c r="AI247" i="1"/>
  <c r="AH247" i="1"/>
  <c r="AG247" i="1"/>
  <c r="AK250" i="13" s="1"/>
  <c r="AJ246" i="1"/>
  <c r="AI246" i="1"/>
  <c r="AH246" i="1"/>
  <c r="AG246" i="1"/>
  <c r="AJ244" i="1"/>
  <c r="AI244" i="1"/>
  <c r="AH244" i="1"/>
  <c r="AG244" i="1"/>
  <c r="AK247" i="13" s="1"/>
  <c r="AJ243" i="1"/>
  <c r="AI243" i="1"/>
  <c r="AH243" i="1"/>
  <c r="AG243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J240" i="1"/>
  <c r="AJ394" i="1" s="1"/>
  <c r="AI240" i="1"/>
  <c r="AI394" i="1" s="1"/>
  <c r="AH240" i="1"/>
  <c r="AH394" i="1" s="1"/>
  <c r="AG240" i="1"/>
  <c r="AG394" i="1" s="1"/>
  <c r="AJ239" i="1"/>
  <c r="AI239" i="1"/>
  <c r="AH239" i="1"/>
  <c r="AG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J237" i="1"/>
  <c r="AI237" i="1"/>
  <c r="AH237" i="1"/>
  <c r="AG237" i="1"/>
  <c r="AK240" i="13" s="1"/>
  <c r="AJ236" i="1"/>
  <c r="AI236" i="1"/>
  <c r="AH236" i="1"/>
  <c r="AG236" i="1"/>
  <c r="AK239" i="13" s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J234" i="1"/>
  <c r="AJ393" i="1" s="1"/>
  <c r="AI234" i="1"/>
  <c r="AH234" i="1"/>
  <c r="AH397" i="1" s="1"/>
  <c r="AG234" i="1"/>
  <c r="AK234" i="1" s="1"/>
  <c r="AJ233" i="1"/>
  <c r="AI233" i="1"/>
  <c r="AH233" i="1"/>
  <c r="AG233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J230" i="1"/>
  <c r="AJ390" i="1" s="1"/>
  <c r="AI230" i="1"/>
  <c r="AI390" i="1" s="1"/>
  <c r="AH230" i="1"/>
  <c r="AH390" i="1" s="1"/>
  <c r="AG230" i="1"/>
  <c r="AJ229" i="1"/>
  <c r="AI229" i="1"/>
  <c r="AH229" i="1"/>
  <c r="AG229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J227" i="1"/>
  <c r="AI227" i="1"/>
  <c r="AH227" i="1"/>
  <c r="AG227" i="1"/>
  <c r="AJ226" i="1"/>
  <c r="AI226" i="1"/>
  <c r="AH226" i="1"/>
  <c r="AG226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J224" i="1"/>
  <c r="AJ389" i="1" s="1"/>
  <c r="AI224" i="1"/>
  <c r="AI389" i="1" s="1"/>
  <c r="AH224" i="1"/>
  <c r="AH389" i="1" s="1"/>
  <c r="AG224" i="1"/>
  <c r="AJ223" i="1"/>
  <c r="AI223" i="1"/>
  <c r="AH223" i="1"/>
  <c r="AG223" i="1"/>
  <c r="AK226" i="13" s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J220" i="1"/>
  <c r="AJ386" i="1" s="1"/>
  <c r="AI220" i="1"/>
  <c r="AI386" i="1" s="1"/>
  <c r="AH220" i="1"/>
  <c r="AH386" i="1" s="1"/>
  <c r="AG220" i="1"/>
  <c r="AK223" i="13" s="1"/>
  <c r="AJ219" i="1"/>
  <c r="AI219" i="1"/>
  <c r="AH219" i="1"/>
  <c r="AG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J217" i="1"/>
  <c r="AI217" i="1"/>
  <c r="AH217" i="1"/>
  <c r="AG217" i="1"/>
  <c r="AJ216" i="1"/>
  <c r="AI216" i="1"/>
  <c r="AH216" i="1"/>
  <c r="AG216" i="1"/>
  <c r="AK219" i="13" s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J214" i="1"/>
  <c r="AJ385" i="1" s="1"/>
  <c r="AI214" i="1"/>
  <c r="AI385" i="1" s="1"/>
  <c r="AH214" i="1"/>
  <c r="AH385" i="1" s="1"/>
  <c r="AG214" i="1"/>
  <c r="AJ213" i="1"/>
  <c r="AI213" i="1"/>
  <c r="AH213" i="1"/>
  <c r="AG213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J210" i="1"/>
  <c r="AJ382" i="1" s="1"/>
  <c r="AI210" i="1"/>
  <c r="AI382" i="1" s="1"/>
  <c r="AH210" i="1"/>
  <c r="AH382" i="1" s="1"/>
  <c r="AG210" i="1"/>
  <c r="AJ209" i="1"/>
  <c r="AI209" i="1"/>
  <c r="AH209" i="1"/>
  <c r="AG209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J207" i="1"/>
  <c r="AI207" i="1"/>
  <c r="AH207" i="1"/>
  <c r="AG207" i="1"/>
  <c r="AK210" i="13" s="1"/>
  <c r="AJ206" i="1"/>
  <c r="AI206" i="1"/>
  <c r="AH206" i="1"/>
  <c r="AG206" i="1"/>
  <c r="AK209" i="13" s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J204" i="1"/>
  <c r="AJ381" i="1" s="1"/>
  <c r="AI204" i="1"/>
  <c r="AI381" i="1" s="1"/>
  <c r="AH204" i="1"/>
  <c r="AH381" i="1" s="1"/>
  <c r="AG204" i="1"/>
  <c r="AJ203" i="1"/>
  <c r="AI203" i="1"/>
  <c r="AH203" i="1"/>
  <c r="AG203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J200" i="1"/>
  <c r="AJ378" i="1" s="1"/>
  <c r="AI200" i="1"/>
  <c r="AI378" i="1" s="1"/>
  <c r="AH200" i="1"/>
  <c r="AH378" i="1" s="1"/>
  <c r="AG200" i="1"/>
  <c r="AJ199" i="1"/>
  <c r="AI199" i="1"/>
  <c r="AH199" i="1"/>
  <c r="AG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J197" i="1"/>
  <c r="AI197" i="1"/>
  <c r="AH197" i="1"/>
  <c r="AG197" i="1"/>
  <c r="AJ196" i="1"/>
  <c r="AI196" i="1"/>
  <c r="AH196" i="1"/>
  <c r="AG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J194" i="1"/>
  <c r="AJ377" i="1" s="1"/>
  <c r="AI194" i="1"/>
  <c r="AI377" i="1" s="1"/>
  <c r="AH194" i="1"/>
  <c r="AH377" i="1" s="1"/>
  <c r="AG194" i="1"/>
  <c r="AJ193" i="1"/>
  <c r="AI193" i="1"/>
  <c r="AH193" i="1"/>
  <c r="AG193" i="1"/>
  <c r="AF191" i="1"/>
  <c r="AE191" i="1"/>
  <c r="AE303" i="1" s="1"/>
  <c r="AD191" i="1"/>
  <c r="AC191" i="1"/>
  <c r="AB191" i="1"/>
  <c r="AA191" i="1"/>
  <c r="Z191" i="1"/>
  <c r="Y191" i="1"/>
  <c r="X191" i="1"/>
  <c r="W191" i="1"/>
  <c r="W303" i="1" s="1"/>
  <c r="V191" i="1"/>
  <c r="U191" i="1"/>
  <c r="T191" i="1"/>
  <c r="S191" i="1"/>
  <c r="R191" i="1"/>
  <c r="Q191" i="1"/>
  <c r="P191" i="1"/>
  <c r="O191" i="1"/>
  <c r="O303" i="1" s="1"/>
  <c r="N191" i="1"/>
  <c r="M191" i="1"/>
  <c r="L191" i="1"/>
  <c r="K191" i="1"/>
  <c r="J191" i="1"/>
  <c r="I191" i="1"/>
  <c r="H191" i="1"/>
  <c r="G191" i="1"/>
  <c r="G303" i="1" s="1"/>
  <c r="F191" i="1"/>
  <c r="E191" i="1"/>
  <c r="D191" i="1"/>
  <c r="C191" i="1"/>
  <c r="B191" i="1"/>
  <c r="AJ190" i="1"/>
  <c r="AJ374" i="1" s="1"/>
  <c r="AI190" i="1"/>
  <c r="AI374" i="1" s="1"/>
  <c r="AH190" i="1"/>
  <c r="AH374" i="1" s="1"/>
  <c r="AG190" i="1"/>
  <c r="AJ189" i="1"/>
  <c r="AI189" i="1"/>
  <c r="AH189" i="1"/>
  <c r="AG189" i="1"/>
  <c r="AK192" i="13" s="1"/>
  <c r="AF188" i="1"/>
  <c r="AF306" i="1" s="1"/>
  <c r="AE188" i="1"/>
  <c r="AD188" i="1"/>
  <c r="AD306" i="1" s="1"/>
  <c r="AC188" i="1"/>
  <c r="AB188" i="1"/>
  <c r="AA188" i="1"/>
  <c r="Z188" i="1"/>
  <c r="Y188" i="1"/>
  <c r="X188" i="1"/>
  <c r="X306" i="1" s="1"/>
  <c r="W188" i="1"/>
  <c r="V188" i="1"/>
  <c r="U188" i="1"/>
  <c r="T188" i="1"/>
  <c r="S188" i="1"/>
  <c r="R188" i="1"/>
  <c r="Q188" i="1"/>
  <c r="P188" i="1"/>
  <c r="P306" i="1" s="1"/>
  <c r="O188" i="1"/>
  <c r="N188" i="1"/>
  <c r="M188" i="1"/>
  <c r="L188" i="1"/>
  <c r="K188" i="1"/>
  <c r="J188" i="1"/>
  <c r="I188" i="1"/>
  <c r="H188" i="1"/>
  <c r="H306" i="1" s="1"/>
  <c r="G188" i="1"/>
  <c r="F188" i="1"/>
  <c r="E188" i="1"/>
  <c r="D188" i="1"/>
  <c r="C188" i="1"/>
  <c r="B188" i="1"/>
  <c r="AJ187" i="1"/>
  <c r="AI187" i="1"/>
  <c r="AH187" i="1"/>
  <c r="AG187" i="1"/>
  <c r="AK190" i="13" s="1"/>
  <c r="AJ186" i="1"/>
  <c r="AI186" i="1"/>
  <c r="AH186" i="1"/>
  <c r="AG186" i="1"/>
  <c r="AK189" i="13" s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J184" i="1"/>
  <c r="AJ373" i="1" s="1"/>
  <c r="AI184" i="1"/>
  <c r="AI373" i="1" s="1"/>
  <c r="AH184" i="1"/>
  <c r="AH373" i="1" s="1"/>
  <c r="AG184" i="1"/>
  <c r="AJ183" i="1"/>
  <c r="AI183" i="1"/>
  <c r="AH183" i="1"/>
  <c r="AG183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J167" i="1"/>
  <c r="AI167" i="1"/>
  <c r="AH167" i="1"/>
  <c r="AG167" i="1"/>
  <c r="AK170" i="13" s="1"/>
  <c r="AJ166" i="1"/>
  <c r="AI166" i="1"/>
  <c r="AH166" i="1"/>
  <c r="AG166" i="1"/>
  <c r="AK169" i="13" s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J164" i="1"/>
  <c r="AJ362" i="1" s="1"/>
  <c r="AI164" i="1"/>
  <c r="AI362" i="1" s="1"/>
  <c r="AH164" i="1"/>
  <c r="AH362" i="1" s="1"/>
  <c r="AG164" i="1"/>
  <c r="AK164" i="1" s="1"/>
  <c r="AJ163" i="1"/>
  <c r="AI163" i="1"/>
  <c r="AH163" i="1"/>
  <c r="AG163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J161" i="1"/>
  <c r="AI161" i="1"/>
  <c r="AH161" i="1"/>
  <c r="AG161" i="1"/>
  <c r="AK164" i="13" s="1"/>
  <c r="AJ160" i="1"/>
  <c r="AI160" i="1"/>
  <c r="AH160" i="1"/>
  <c r="AG160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J158" i="1"/>
  <c r="AJ361" i="1" s="1"/>
  <c r="AI158" i="1"/>
  <c r="AI361" i="1" s="1"/>
  <c r="AH158" i="1"/>
  <c r="AH361" i="1" s="1"/>
  <c r="AG158" i="1"/>
  <c r="AJ157" i="1"/>
  <c r="AI157" i="1"/>
  <c r="AH157" i="1"/>
  <c r="AG157" i="1"/>
  <c r="AK160" i="13" s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J154" i="1"/>
  <c r="AI154" i="1"/>
  <c r="AH154" i="1"/>
  <c r="AG154" i="1"/>
  <c r="AK154" i="1" s="1"/>
  <c r="AJ153" i="1"/>
  <c r="AI153" i="1"/>
  <c r="AH153" i="1"/>
  <c r="AG153" i="1"/>
  <c r="AK153" i="1" s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J151" i="1"/>
  <c r="AJ358" i="1" s="1"/>
  <c r="AI151" i="1"/>
  <c r="AI358" i="1" s="1"/>
  <c r="AH151" i="1"/>
  <c r="AH358" i="1" s="1"/>
  <c r="AG151" i="1"/>
  <c r="AJ150" i="1"/>
  <c r="AI150" i="1"/>
  <c r="AH150" i="1"/>
  <c r="AG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J148" i="1"/>
  <c r="AI148" i="1"/>
  <c r="AH148" i="1"/>
  <c r="AG148" i="1"/>
  <c r="AJ147" i="1"/>
  <c r="AI147" i="1"/>
  <c r="AH147" i="1"/>
  <c r="AG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J145" i="1"/>
  <c r="AI145" i="1"/>
  <c r="AH145" i="1"/>
  <c r="AG145" i="1"/>
  <c r="AJ144" i="1"/>
  <c r="AI144" i="1"/>
  <c r="AH144" i="1"/>
  <c r="AG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J142" i="1"/>
  <c r="AJ357" i="1" s="1"/>
  <c r="AI142" i="1"/>
  <c r="AI357" i="1" s="1"/>
  <c r="AH142" i="1"/>
  <c r="AH357" i="1" s="1"/>
  <c r="AG142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J138" i="1"/>
  <c r="AI138" i="1"/>
  <c r="AH138" i="1"/>
  <c r="AG138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J135" i="1"/>
  <c r="AI135" i="1"/>
  <c r="AH135" i="1"/>
  <c r="AG135" i="1"/>
  <c r="AJ134" i="1"/>
  <c r="AI134" i="1"/>
  <c r="AH134" i="1"/>
  <c r="AG134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J132" i="1"/>
  <c r="AJ354" i="1" s="1"/>
  <c r="AI132" i="1"/>
  <c r="AI354" i="1" s="1"/>
  <c r="AH132" i="1"/>
  <c r="AH354" i="1" s="1"/>
  <c r="AG132" i="1"/>
  <c r="AJ131" i="1"/>
  <c r="AI131" i="1"/>
  <c r="AH131" i="1"/>
  <c r="AG131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J129" i="1"/>
  <c r="AI129" i="1"/>
  <c r="AH129" i="1"/>
  <c r="AG129" i="1"/>
  <c r="AK129" i="13" s="1"/>
  <c r="AJ128" i="1"/>
  <c r="AI128" i="1"/>
  <c r="AH128" i="1"/>
  <c r="AG128" i="1"/>
  <c r="AK128" i="13" s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AJ126" i="1"/>
  <c r="AI126" i="1"/>
  <c r="AH126" i="1"/>
  <c r="AG126" i="1"/>
  <c r="AJ125" i="1"/>
  <c r="AI125" i="1"/>
  <c r="AH125" i="1"/>
  <c r="AG125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J123" i="1"/>
  <c r="AJ353" i="1" s="1"/>
  <c r="AI123" i="1"/>
  <c r="AI353" i="1" s="1"/>
  <c r="AH123" i="1"/>
  <c r="AH353" i="1" s="1"/>
  <c r="AG123" i="1"/>
  <c r="AJ122" i="1"/>
  <c r="AI122" i="1"/>
  <c r="AH122" i="1"/>
  <c r="AG122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J119" i="1"/>
  <c r="AI119" i="1"/>
  <c r="AH119" i="1"/>
  <c r="AG119" i="1"/>
  <c r="AK119" i="13" s="1"/>
  <c r="AJ118" i="1"/>
  <c r="AI118" i="1"/>
  <c r="AH118" i="1"/>
  <c r="AG118" i="1"/>
  <c r="AK118" i="13" s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J116" i="1"/>
  <c r="AJ350" i="1" s="1"/>
  <c r="AI116" i="1"/>
  <c r="AI350" i="1" s="1"/>
  <c r="AH116" i="1"/>
  <c r="AH350" i="1" s="1"/>
  <c r="AG116" i="1"/>
  <c r="AK116" i="1" s="1"/>
  <c r="AJ115" i="1"/>
  <c r="AI115" i="1"/>
  <c r="AH115" i="1"/>
  <c r="AG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J113" i="1"/>
  <c r="AI113" i="1"/>
  <c r="AH113" i="1"/>
  <c r="AG113" i="1"/>
  <c r="AJ112" i="1"/>
  <c r="AI112" i="1"/>
  <c r="AH112" i="1"/>
  <c r="AG112" i="1"/>
  <c r="AK112" i="13" s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J110" i="1"/>
  <c r="AJ349" i="1" s="1"/>
  <c r="AI110" i="1"/>
  <c r="AI349" i="1" s="1"/>
  <c r="AH110" i="1"/>
  <c r="AH349" i="1" s="1"/>
  <c r="AG110" i="1"/>
  <c r="AJ109" i="1"/>
  <c r="AI109" i="1"/>
  <c r="AH109" i="1"/>
  <c r="AG109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J106" i="1"/>
  <c r="AI106" i="1"/>
  <c r="AH106" i="1"/>
  <c r="AG106" i="1"/>
  <c r="AJ105" i="1"/>
  <c r="AI105" i="1"/>
  <c r="AH105" i="1"/>
  <c r="AG105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J103" i="1"/>
  <c r="AJ346" i="1" s="1"/>
  <c r="AI103" i="1"/>
  <c r="AI346" i="1" s="1"/>
  <c r="AH103" i="1"/>
  <c r="AH346" i="1" s="1"/>
  <c r="AG103" i="1"/>
  <c r="AJ102" i="1"/>
  <c r="AI102" i="1"/>
  <c r="AH102" i="1"/>
  <c r="AG102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J100" i="1"/>
  <c r="AI100" i="1"/>
  <c r="AH100" i="1"/>
  <c r="AG100" i="1"/>
  <c r="AJ99" i="1"/>
  <c r="AI99" i="1"/>
  <c r="AH99" i="1"/>
  <c r="AG99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J97" i="1"/>
  <c r="AJ345" i="1" s="1"/>
  <c r="AI97" i="1"/>
  <c r="AI345" i="1" s="1"/>
  <c r="AH97" i="1"/>
  <c r="AH345" i="1" s="1"/>
  <c r="AG97" i="1"/>
  <c r="AJ96" i="1"/>
  <c r="AI96" i="1"/>
  <c r="AH96" i="1"/>
  <c r="AG96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J93" i="1"/>
  <c r="AI93" i="1"/>
  <c r="AH93" i="1"/>
  <c r="AG93" i="1"/>
  <c r="AJ92" i="1"/>
  <c r="AI92" i="1"/>
  <c r="AH92" i="1"/>
  <c r="AG92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J90" i="1"/>
  <c r="AJ342" i="1" s="1"/>
  <c r="AI90" i="1"/>
  <c r="AI342" i="1" s="1"/>
  <c r="AH90" i="1"/>
  <c r="AH342" i="1" s="1"/>
  <c r="AG90" i="1"/>
  <c r="AK90" i="13" s="1"/>
  <c r="AJ89" i="1"/>
  <c r="AI89" i="1"/>
  <c r="AH89" i="1"/>
  <c r="AG89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J87" i="1"/>
  <c r="AI87" i="1"/>
  <c r="AH87" i="1"/>
  <c r="AG87" i="1"/>
  <c r="AJ86" i="1"/>
  <c r="AI86" i="1"/>
  <c r="AH86" i="1"/>
  <c r="AG86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J84" i="1"/>
  <c r="AJ341" i="1" s="1"/>
  <c r="AI84" i="1"/>
  <c r="AI341" i="1" s="1"/>
  <c r="AH84" i="1"/>
  <c r="AH341" i="1" s="1"/>
  <c r="AG84" i="1"/>
  <c r="AJ83" i="1"/>
  <c r="AI83" i="1"/>
  <c r="AH83" i="1"/>
  <c r="AG83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J80" i="1"/>
  <c r="AI80" i="1"/>
  <c r="AH80" i="1"/>
  <c r="AG80" i="1"/>
  <c r="AJ79" i="1"/>
  <c r="AI79" i="1"/>
  <c r="AH79" i="1"/>
  <c r="AG79" i="1"/>
  <c r="AK79" i="13" s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J77" i="1"/>
  <c r="AJ338" i="1" s="1"/>
  <c r="AI77" i="1"/>
  <c r="AI338" i="1" s="1"/>
  <c r="AH77" i="1"/>
  <c r="AH338" i="1" s="1"/>
  <c r="AG77" i="1"/>
  <c r="AJ76" i="1"/>
  <c r="AI76" i="1"/>
  <c r="AH76" i="1"/>
  <c r="AG76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J74" i="1"/>
  <c r="AI74" i="1"/>
  <c r="AH74" i="1"/>
  <c r="AG74" i="1"/>
  <c r="AJ73" i="1"/>
  <c r="AI73" i="1"/>
  <c r="AH73" i="1"/>
  <c r="AG73" i="1"/>
  <c r="AK73" i="13" s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J71" i="1"/>
  <c r="AJ337" i="1" s="1"/>
  <c r="AI71" i="1"/>
  <c r="AI337" i="1" s="1"/>
  <c r="AH71" i="1"/>
  <c r="AH337" i="1" s="1"/>
  <c r="AG71" i="1"/>
  <c r="AJ70" i="1"/>
  <c r="AI70" i="1"/>
  <c r="AH70" i="1"/>
  <c r="AG70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J67" i="1"/>
  <c r="AI67" i="1"/>
  <c r="AH67" i="1"/>
  <c r="AG67" i="1"/>
  <c r="AJ66" i="1"/>
  <c r="AI66" i="1"/>
  <c r="AH66" i="1"/>
  <c r="AG66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J64" i="1"/>
  <c r="AJ334" i="1" s="1"/>
  <c r="AI64" i="1"/>
  <c r="AI334" i="1" s="1"/>
  <c r="AH64" i="1"/>
  <c r="AH334" i="1" s="1"/>
  <c r="AG64" i="1"/>
  <c r="AK64" i="1" s="1"/>
  <c r="AJ63" i="1"/>
  <c r="AI63" i="1"/>
  <c r="AH63" i="1"/>
  <c r="AG63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J61" i="1"/>
  <c r="AI61" i="1"/>
  <c r="AH61" i="1"/>
  <c r="AG61" i="1"/>
  <c r="AJ60" i="1"/>
  <c r="AI60" i="1"/>
  <c r="AH60" i="1"/>
  <c r="AG60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J58" i="1"/>
  <c r="AJ333" i="1" s="1"/>
  <c r="AI58" i="1"/>
  <c r="AI333" i="1" s="1"/>
  <c r="AH58" i="1"/>
  <c r="AH333" i="1" s="1"/>
  <c r="AG58" i="1"/>
  <c r="AJ57" i="1"/>
  <c r="AI57" i="1"/>
  <c r="AH57" i="1"/>
  <c r="AG57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J54" i="1"/>
  <c r="AI54" i="1"/>
  <c r="AH54" i="1"/>
  <c r="AG54" i="1"/>
  <c r="AK54" i="13" s="1"/>
  <c r="AJ53" i="1"/>
  <c r="AI53" i="1"/>
  <c r="AH53" i="1"/>
  <c r="AG53" i="1"/>
  <c r="AK53" i="13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51" i="1"/>
  <c r="AJ330" i="1" s="1"/>
  <c r="AI51" i="1"/>
  <c r="AI330" i="1" s="1"/>
  <c r="AH51" i="1"/>
  <c r="AH330" i="1" s="1"/>
  <c r="AG51" i="1"/>
  <c r="AJ50" i="1"/>
  <c r="AI50" i="1"/>
  <c r="AH50" i="1"/>
  <c r="AG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J48" i="1"/>
  <c r="AI48" i="1"/>
  <c r="AH48" i="1"/>
  <c r="AG48" i="1"/>
  <c r="AJ47" i="1"/>
  <c r="AI47" i="1"/>
  <c r="AH47" i="1"/>
  <c r="AG47" i="1"/>
  <c r="AK47" i="13" s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J45" i="1"/>
  <c r="AJ329" i="1" s="1"/>
  <c r="AI45" i="1"/>
  <c r="AI329" i="1" s="1"/>
  <c r="AH45" i="1"/>
  <c r="AH329" i="1" s="1"/>
  <c r="AG45" i="1"/>
  <c r="AJ44" i="1"/>
  <c r="AI44" i="1"/>
  <c r="AH44" i="1"/>
  <c r="AG44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J41" i="1"/>
  <c r="AI41" i="1"/>
  <c r="AH41" i="1"/>
  <c r="AG41" i="1"/>
  <c r="AJ40" i="1"/>
  <c r="AI40" i="1"/>
  <c r="AH40" i="1"/>
  <c r="AG40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J38" i="1"/>
  <c r="AJ326" i="1" s="1"/>
  <c r="AI38" i="1"/>
  <c r="AI326" i="1" s="1"/>
  <c r="AH38" i="1"/>
  <c r="AH326" i="1" s="1"/>
  <c r="AG38" i="1"/>
  <c r="AK38" i="1" s="1"/>
  <c r="AJ37" i="1"/>
  <c r="AI37" i="1"/>
  <c r="AH37" i="1"/>
  <c r="AG37" i="1"/>
  <c r="AK37" i="13" s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J35" i="1"/>
  <c r="AI35" i="1"/>
  <c r="AH35" i="1"/>
  <c r="AG35" i="1"/>
  <c r="AJ34" i="1"/>
  <c r="AI34" i="1"/>
  <c r="AH34" i="1"/>
  <c r="AG34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J32" i="1"/>
  <c r="AJ325" i="1" s="1"/>
  <c r="AI32" i="1"/>
  <c r="AI325" i="1" s="1"/>
  <c r="AH32" i="1"/>
  <c r="AH325" i="1" s="1"/>
  <c r="AG32" i="1"/>
  <c r="AJ31" i="1"/>
  <c r="AI31" i="1"/>
  <c r="AH31" i="1"/>
  <c r="AG31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J28" i="1"/>
  <c r="AI28" i="1"/>
  <c r="AH28" i="1"/>
  <c r="AG28" i="1"/>
  <c r="AJ27" i="1"/>
  <c r="AI27" i="1"/>
  <c r="AH27" i="1"/>
  <c r="AG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J25" i="1"/>
  <c r="AJ322" i="1" s="1"/>
  <c r="AI25" i="1"/>
  <c r="AI322" i="1" s="1"/>
  <c r="AH25" i="1"/>
  <c r="AH322" i="1" s="1"/>
  <c r="AG25" i="1"/>
  <c r="AJ24" i="1"/>
  <c r="AI24" i="1"/>
  <c r="AH24" i="1"/>
  <c r="AG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22" i="1"/>
  <c r="AI22" i="1"/>
  <c r="AH22" i="1"/>
  <c r="AG22" i="1"/>
  <c r="AJ21" i="1"/>
  <c r="AI21" i="1"/>
  <c r="AH21" i="1"/>
  <c r="AG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J19" i="1"/>
  <c r="AJ321" i="1" s="1"/>
  <c r="AI19" i="1"/>
  <c r="AI321" i="1" s="1"/>
  <c r="AH19" i="1"/>
  <c r="AH321" i="1" s="1"/>
  <c r="AG19" i="1"/>
  <c r="AJ18" i="1"/>
  <c r="AI18" i="1"/>
  <c r="AH18" i="1"/>
  <c r="AG18" i="1"/>
  <c r="AF16" i="1"/>
  <c r="AF175" i="1" s="1"/>
  <c r="AE16" i="1"/>
  <c r="AD16" i="1"/>
  <c r="AC16" i="1"/>
  <c r="AC175" i="1" s="1"/>
  <c r="AC176" i="1" s="1"/>
  <c r="AB16" i="1"/>
  <c r="AA16" i="1"/>
  <c r="AA175" i="1" s="1"/>
  <c r="Z16" i="1"/>
  <c r="Y16" i="1"/>
  <c r="X16" i="1"/>
  <c r="W16" i="1"/>
  <c r="V16" i="1"/>
  <c r="U16" i="1"/>
  <c r="U175" i="1" s="1"/>
  <c r="T16" i="1"/>
  <c r="S16" i="1"/>
  <c r="S175" i="1" s="1"/>
  <c r="R16" i="1"/>
  <c r="Q16" i="1"/>
  <c r="P16" i="1"/>
  <c r="O16" i="1"/>
  <c r="N16" i="1"/>
  <c r="M16" i="1"/>
  <c r="M175" i="1" s="1"/>
  <c r="L16" i="1"/>
  <c r="K16" i="1"/>
  <c r="K175" i="1" s="1"/>
  <c r="J16" i="1"/>
  <c r="I16" i="1"/>
  <c r="H16" i="1"/>
  <c r="G16" i="1"/>
  <c r="F16" i="1"/>
  <c r="E16" i="1"/>
  <c r="E175" i="1" s="1"/>
  <c r="D16" i="1"/>
  <c r="C16" i="1"/>
  <c r="C175" i="1" s="1"/>
  <c r="B16" i="1"/>
  <c r="AJ15" i="1"/>
  <c r="AI15" i="1"/>
  <c r="AH15" i="1"/>
  <c r="AG15" i="1"/>
  <c r="AJ14" i="1"/>
  <c r="AI14" i="1"/>
  <c r="AH14" i="1"/>
  <c r="AG14" i="1"/>
  <c r="AF13" i="1"/>
  <c r="AE13" i="1"/>
  <c r="AD13" i="1"/>
  <c r="AC13" i="1"/>
  <c r="AB13" i="1"/>
  <c r="AA13" i="1"/>
  <c r="Z13" i="1"/>
  <c r="Y13" i="1"/>
  <c r="Y169" i="1" s="1"/>
  <c r="X13" i="1"/>
  <c r="W13" i="1"/>
  <c r="V13" i="1"/>
  <c r="U13" i="1"/>
  <c r="T13" i="1"/>
  <c r="S13" i="1"/>
  <c r="R13" i="1"/>
  <c r="Q13" i="1"/>
  <c r="Q169" i="1" s="1"/>
  <c r="P13" i="1"/>
  <c r="O13" i="1"/>
  <c r="N13" i="1"/>
  <c r="M13" i="1"/>
  <c r="L13" i="1"/>
  <c r="K13" i="1"/>
  <c r="J13" i="1"/>
  <c r="I13" i="1"/>
  <c r="I169" i="1" s="1"/>
  <c r="H13" i="1"/>
  <c r="G13" i="1"/>
  <c r="F13" i="1"/>
  <c r="E13" i="1"/>
  <c r="D13" i="1"/>
  <c r="C13" i="1"/>
  <c r="B13" i="1"/>
  <c r="AJ12" i="1"/>
  <c r="AJ318" i="1" s="1"/>
  <c r="AI12" i="1"/>
  <c r="AI318" i="1" s="1"/>
  <c r="AH12" i="1"/>
  <c r="AH318" i="1" s="1"/>
  <c r="AG12" i="1"/>
  <c r="AG318" i="1" s="1"/>
  <c r="AJ11" i="1"/>
  <c r="AI11" i="1"/>
  <c r="AH11" i="1"/>
  <c r="AG11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J9" i="1"/>
  <c r="AI9" i="1"/>
  <c r="AH9" i="1"/>
  <c r="AG9" i="1"/>
  <c r="AJ8" i="1"/>
  <c r="AI8" i="1"/>
  <c r="AH8" i="1"/>
  <c r="AG8" i="1"/>
  <c r="AF7" i="1"/>
  <c r="AF178" i="1" s="1"/>
  <c r="AE7" i="1"/>
  <c r="AD7" i="1"/>
  <c r="AC7" i="1"/>
  <c r="AC178" i="1" s="1"/>
  <c r="AC179" i="1" s="1"/>
  <c r="AB7" i="1"/>
  <c r="AA7" i="1"/>
  <c r="AA178" i="1" s="1"/>
  <c r="Z7" i="1"/>
  <c r="Z178" i="1" s="1"/>
  <c r="Y7" i="1"/>
  <c r="X7" i="1"/>
  <c r="X178" i="1" s="1"/>
  <c r="W7" i="1"/>
  <c r="V7" i="1"/>
  <c r="U7" i="1"/>
  <c r="U178" i="1" s="1"/>
  <c r="T7" i="1"/>
  <c r="S7" i="1"/>
  <c r="S178" i="1" s="1"/>
  <c r="R7" i="1"/>
  <c r="R178" i="1" s="1"/>
  <c r="Q7" i="1"/>
  <c r="P7" i="1"/>
  <c r="P178" i="1" s="1"/>
  <c r="O7" i="1"/>
  <c r="N7" i="1"/>
  <c r="M7" i="1"/>
  <c r="M178" i="1" s="1"/>
  <c r="L7" i="1"/>
  <c r="K7" i="1"/>
  <c r="K178" i="1" s="1"/>
  <c r="J7" i="1"/>
  <c r="J178" i="1" s="1"/>
  <c r="I7" i="1"/>
  <c r="H7" i="1"/>
  <c r="H178" i="1" s="1"/>
  <c r="G7" i="1"/>
  <c r="F7" i="1"/>
  <c r="E7" i="1"/>
  <c r="E178" i="1" s="1"/>
  <c r="D7" i="1"/>
  <c r="C7" i="1"/>
  <c r="C178" i="1" s="1"/>
  <c r="B7" i="1"/>
  <c r="B178" i="1" s="1"/>
  <c r="AJ6" i="1"/>
  <c r="AJ317" i="1" s="1"/>
  <c r="AI6" i="1"/>
  <c r="AI317" i="1" s="1"/>
  <c r="AH6" i="1"/>
  <c r="AH317" i="1" s="1"/>
  <c r="AG6" i="1"/>
  <c r="AJ5" i="1"/>
  <c r="AI5" i="1"/>
  <c r="AH5" i="1"/>
  <c r="AG5" i="1"/>
  <c r="C169" i="1" l="1"/>
  <c r="K169" i="1"/>
  <c r="S169" i="1"/>
  <c r="AA169" i="1"/>
  <c r="D169" i="1"/>
  <c r="L169" i="1"/>
  <c r="T169" i="1"/>
  <c r="T170" i="1" s="1"/>
  <c r="AB169" i="1"/>
  <c r="AE309" i="1"/>
  <c r="I303" i="1"/>
  <c r="Q303" i="1"/>
  <c r="Y303" i="1"/>
  <c r="AF309" i="1"/>
  <c r="I306" i="1"/>
  <c r="Q306" i="1"/>
  <c r="Q307" i="1" s="1"/>
  <c r="Y306" i="1"/>
  <c r="D178" i="1"/>
  <c r="L178" i="1"/>
  <c r="T178" i="1"/>
  <c r="AB178" i="1"/>
  <c r="G175" i="1"/>
  <c r="O175" i="1"/>
  <c r="W175" i="1"/>
  <c r="W176" i="1" s="1"/>
  <c r="AE175" i="1"/>
  <c r="B306" i="1"/>
  <c r="J306" i="1"/>
  <c r="R306" i="1"/>
  <c r="Z306" i="1"/>
  <c r="C303" i="1"/>
  <c r="K303" i="1"/>
  <c r="S303" i="1"/>
  <c r="S304" i="1" s="1"/>
  <c r="AA303" i="1"/>
  <c r="G178" i="1"/>
  <c r="O178" i="1"/>
  <c r="W178" i="1"/>
  <c r="AE178" i="1"/>
  <c r="J169" i="1"/>
  <c r="I178" i="1"/>
  <c r="Q178" i="1"/>
  <c r="Q179" i="1" s="1"/>
  <c r="Y178" i="1"/>
  <c r="D175" i="1"/>
  <c r="L175" i="1"/>
  <c r="T175" i="1"/>
  <c r="AB175" i="1"/>
  <c r="AD309" i="1"/>
  <c r="G306" i="1"/>
  <c r="O306" i="1"/>
  <c r="O307" i="1" s="1"/>
  <c r="W306" i="1"/>
  <c r="AE306" i="1"/>
  <c r="H303" i="1"/>
  <c r="P303" i="1"/>
  <c r="X303" i="1"/>
  <c r="AF303" i="1"/>
  <c r="AD181" i="13"/>
  <c r="AD182" i="13" s="1"/>
  <c r="H367" i="13"/>
  <c r="P367" i="13"/>
  <c r="X367" i="13"/>
  <c r="D371" i="13"/>
  <c r="L371" i="13"/>
  <c r="T371" i="13"/>
  <c r="AB371" i="13"/>
  <c r="G391" i="13"/>
  <c r="O391" i="13"/>
  <c r="W391" i="13"/>
  <c r="AE391" i="13"/>
  <c r="E399" i="13"/>
  <c r="E411" i="13"/>
  <c r="M411" i="13"/>
  <c r="D423" i="13"/>
  <c r="L423" i="13"/>
  <c r="T423" i="13"/>
  <c r="AB423" i="13"/>
  <c r="H427" i="13"/>
  <c r="X427" i="13"/>
  <c r="AF427" i="13"/>
  <c r="E169" i="1"/>
  <c r="M169" i="1"/>
  <c r="U169" i="1"/>
  <c r="AC169" i="1"/>
  <c r="AC170" i="1" s="1"/>
  <c r="F175" i="1"/>
  <c r="N175" i="1"/>
  <c r="V175" i="1"/>
  <c r="AD175" i="1"/>
  <c r="J303" i="1"/>
  <c r="R303" i="1"/>
  <c r="Z303" i="1"/>
  <c r="X363" i="13"/>
  <c r="G399" i="13"/>
  <c r="O399" i="13"/>
  <c r="W399" i="13"/>
  <c r="AE399" i="13"/>
  <c r="P399" i="13"/>
  <c r="X399" i="13"/>
  <c r="AF399" i="13"/>
  <c r="N169" i="1"/>
  <c r="N170" i="1" s="1"/>
  <c r="AD169" i="1"/>
  <c r="C347" i="13"/>
  <c r="K347" i="13"/>
  <c r="S347" i="13"/>
  <c r="AA347" i="13"/>
  <c r="V169" i="1"/>
  <c r="G169" i="1"/>
  <c r="O169" i="1"/>
  <c r="O170" i="1" s="1"/>
  <c r="W169" i="1"/>
  <c r="AE169" i="1"/>
  <c r="H175" i="1"/>
  <c r="P175" i="1"/>
  <c r="X175" i="1"/>
  <c r="B309" i="1"/>
  <c r="C306" i="1"/>
  <c r="K306" i="1"/>
  <c r="K307" i="1" s="1"/>
  <c r="S306" i="1"/>
  <c r="AA306" i="1"/>
  <c r="D303" i="1"/>
  <c r="L303" i="1"/>
  <c r="T303" i="1"/>
  <c r="AB303" i="1"/>
  <c r="D367" i="13"/>
  <c r="L367" i="13"/>
  <c r="T367" i="13"/>
  <c r="AB367" i="13"/>
  <c r="H371" i="13"/>
  <c r="P371" i="13"/>
  <c r="X371" i="13"/>
  <c r="AF371" i="13"/>
  <c r="C391" i="13"/>
  <c r="K391" i="13"/>
  <c r="S391" i="13"/>
  <c r="AA391" i="13"/>
  <c r="I399" i="13"/>
  <c r="I411" i="13"/>
  <c r="H423" i="13"/>
  <c r="P423" i="13"/>
  <c r="X423" i="13"/>
  <c r="D427" i="13"/>
  <c r="L427" i="13"/>
  <c r="T427" i="13"/>
  <c r="AB427" i="13"/>
  <c r="F169" i="1"/>
  <c r="F178" i="1"/>
  <c r="N178" i="1"/>
  <c r="V178" i="1"/>
  <c r="AD178" i="1"/>
  <c r="AD179" i="1" s="1"/>
  <c r="H169" i="1"/>
  <c r="P169" i="1"/>
  <c r="X169" i="1"/>
  <c r="AF169" i="1"/>
  <c r="I175" i="1"/>
  <c r="Q175" i="1"/>
  <c r="Y175" i="1"/>
  <c r="D306" i="1"/>
  <c r="D307" i="1" s="1"/>
  <c r="L306" i="1"/>
  <c r="T306" i="1"/>
  <c r="AB306" i="1"/>
  <c r="E303" i="1"/>
  <c r="M303" i="1"/>
  <c r="U303" i="1"/>
  <c r="AC303" i="1"/>
  <c r="E331" i="13"/>
  <c r="M331" i="13"/>
  <c r="U331" i="13"/>
  <c r="AC331" i="13"/>
  <c r="D387" i="13"/>
  <c r="L387" i="13"/>
  <c r="T387" i="13"/>
  <c r="AB387" i="13"/>
  <c r="B175" i="1"/>
  <c r="J175" i="1"/>
  <c r="R175" i="1"/>
  <c r="Z175" i="1"/>
  <c r="E306" i="1"/>
  <c r="M306" i="1"/>
  <c r="U306" i="1"/>
  <c r="AC306" i="1"/>
  <c r="F303" i="1"/>
  <c r="F304" i="1" s="1"/>
  <c r="N303" i="1"/>
  <c r="V303" i="1"/>
  <c r="AD303" i="1"/>
  <c r="D399" i="13"/>
  <c r="L399" i="13"/>
  <c r="T399" i="13"/>
  <c r="AB399" i="13"/>
  <c r="B169" i="1"/>
  <c r="R169" i="1"/>
  <c r="Z169" i="1"/>
  <c r="F306" i="1"/>
  <c r="N306" i="1"/>
  <c r="V306" i="1"/>
  <c r="G331" i="13"/>
  <c r="O331" i="13"/>
  <c r="W331" i="13"/>
  <c r="AK134" i="1"/>
  <c r="AK135" i="1"/>
  <c r="AK15" i="1"/>
  <c r="AK40" i="13"/>
  <c r="AK41" i="13"/>
  <c r="AK67" i="13"/>
  <c r="AK93" i="13"/>
  <c r="AK106" i="13"/>
  <c r="AK131" i="13"/>
  <c r="AK150" i="13"/>
  <c r="D351" i="13"/>
  <c r="H351" i="13"/>
  <c r="L351" i="13"/>
  <c r="P351" i="13"/>
  <c r="T351" i="13"/>
  <c r="I419" i="13"/>
  <c r="Q419" i="13"/>
  <c r="U419" i="13"/>
  <c r="Y419" i="13"/>
  <c r="AK5" i="13"/>
  <c r="AK18" i="13"/>
  <c r="AK19" i="13"/>
  <c r="AK21" i="1"/>
  <c r="AK22" i="13"/>
  <c r="AK24" i="13"/>
  <c r="AK25" i="1"/>
  <c r="AK28" i="13"/>
  <c r="AK32" i="13"/>
  <c r="AK45" i="13"/>
  <c r="AK50" i="13"/>
  <c r="AK51" i="1"/>
  <c r="AK70" i="13"/>
  <c r="AK77" i="1"/>
  <c r="AK84" i="1"/>
  <c r="AK97" i="1"/>
  <c r="AK110" i="1"/>
  <c r="AK115" i="13"/>
  <c r="AK122" i="13"/>
  <c r="E178" i="13"/>
  <c r="E179" i="13" s="1"/>
  <c r="I178" i="13"/>
  <c r="I179" i="13" s="1"/>
  <c r="M178" i="13"/>
  <c r="M179" i="13" s="1"/>
  <c r="Q178" i="13"/>
  <c r="Q179" i="13" s="1"/>
  <c r="U178" i="13"/>
  <c r="U179" i="13" s="1"/>
  <c r="G178" i="13"/>
  <c r="G179" i="13" s="1"/>
  <c r="K178" i="13"/>
  <c r="K179" i="13" s="1"/>
  <c r="O178" i="13"/>
  <c r="O179" i="13" s="1"/>
  <c r="S178" i="13"/>
  <c r="S179" i="13" s="1"/>
  <c r="W178" i="13"/>
  <c r="W179" i="13" s="1"/>
  <c r="AA178" i="13"/>
  <c r="AA179" i="13" s="1"/>
  <c r="AE178" i="13"/>
  <c r="AE179" i="13" s="1"/>
  <c r="H175" i="13"/>
  <c r="H176" i="13" s="1"/>
  <c r="L175" i="13"/>
  <c r="L176" i="13" s="1"/>
  <c r="P175" i="13"/>
  <c r="P176" i="13" s="1"/>
  <c r="T175" i="13"/>
  <c r="T176" i="13" s="1"/>
  <c r="X175" i="13"/>
  <c r="X176" i="13" s="1"/>
  <c r="AB175" i="13"/>
  <c r="AB176" i="13" s="1"/>
  <c r="AF175" i="13"/>
  <c r="AF176" i="13" s="1"/>
  <c r="B327" i="13"/>
  <c r="F327" i="13"/>
  <c r="J327" i="13"/>
  <c r="N327" i="13"/>
  <c r="R327" i="13"/>
  <c r="V327" i="13"/>
  <c r="Z327" i="13"/>
  <c r="AD327" i="13"/>
  <c r="D335" i="13"/>
  <c r="H335" i="13"/>
  <c r="L335" i="13"/>
  <c r="B339" i="13"/>
  <c r="F339" i="13"/>
  <c r="J339" i="13"/>
  <c r="N339" i="13"/>
  <c r="R339" i="13"/>
  <c r="V339" i="13"/>
  <c r="Z339" i="13"/>
  <c r="AD339" i="13"/>
  <c r="X347" i="13"/>
  <c r="C355" i="13"/>
  <c r="G355" i="13"/>
  <c r="K355" i="13"/>
  <c r="S355" i="13"/>
  <c r="W355" i="13"/>
  <c r="AA355" i="13"/>
  <c r="E367" i="13"/>
  <c r="I367" i="13"/>
  <c r="M367" i="13"/>
  <c r="Q367" i="13"/>
  <c r="U367" i="13"/>
  <c r="Y367" i="13"/>
  <c r="AC367" i="13"/>
  <c r="Z411" i="13"/>
  <c r="C415" i="13"/>
  <c r="G415" i="13"/>
  <c r="K415" i="13"/>
  <c r="O415" i="13"/>
  <c r="S415" i="13"/>
  <c r="W415" i="13"/>
  <c r="AA415" i="13"/>
  <c r="AE415" i="13"/>
  <c r="C419" i="13"/>
  <c r="G419" i="13"/>
  <c r="K419" i="13"/>
  <c r="O419" i="13"/>
  <c r="E403" i="13"/>
  <c r="I403" i="13"/>
  <c r="M403" i="13"/>
  <c r="Q403" i="13"/>
  <c r="U403" i="13"/>
  <c r="Y403" i="13"/>
  <c r="AC403" i="13"/>
  <c r="D415" i="13"/>
  <c r="H415" i="13"/>
  <c r="L415" i="13"/>
  <c r="P415" i="13"/>
  <c r="T415" i="13"/>
  <c r="X415" i="13"/>
  <c r="AB415" i="13"/>
  <c r="Y178" i="13"/>
  <c r="Y179" i="13" s="1"/>
  <c r="AC178" i="13"/>
  <c r="AC179" i="13" s="1"/>
  <c r="B175" i="13"/>
  <c r="B176" i="13" s="1"/>
  <c r="F175" i="13"/>
  <c r="F176" i="13" s="1"/>
  <c r="J175" i="13"/>
  <c r="J176" i="13" s="1"/>
  <c r="N175" i="13"/>
  <c r="N176" i="13" s="1"/>
  <c r="R175" i="13"/>
  <c r="R176" i="13" s="1"/>
  <c r="V175" i="13"/>
  <c r="V176" i="13" s="1"/>
  <c r="Z175" i="13"/>
  <c r="Z176" i="13" s="1"/>
  <c r="AD175" i="13"/>
  <c r="AD176" i="13" s="1"/>
  <c r="C172" i="13"/>
  <c r="C173" i="13" s="1"/>
  <c r="G172" i="13"/>
  <c r="G173" i="13" s="1"/>
  <c r="K172" i="13"/>
  <c r="K173" i="13" s="1"/>
  <c r="O172" i="13"/>
  <c r="O173" i="13" s="1"/>
  <c r="S172" i="13"/>
  <c r="S173" i="13" s="1"/>
  <c r="W172" i="13"/>
  <c r="W173" i="13" s="1"/>
  <c r="AA172" i="13"/>
  <c r="AA173" i="13" s="1"/>
  <c r="AE172" i="13"/>
  <c r="AE173" i="13" s="1"/>
  <c r="E181" i="13"/>
  <c r="E182" i="13" s="1"/>
  <c r="I181" i="13"/>
  <c r="I182" i="13" s="1"/>
  <c r="M181" i="13"/>
  <c r="M182" i="13" s="1"/>
  <c r="Q181" i="13"/>
  <c r="Q182" i="13" s="1"/>
  <c r="U181" i="13"/>
  <c r="U182" i="13" s="1"/>
  <c r="Y181" i="13"/>
  <c r="Y182" i="13" s="1"/>
  <c r="AC181" i="13"/>
  <c r="AC182" i="13" s="1"/>
  <c r="AH36" i="13"/>
  <c r="AF181" i="13"/>
  <c r="AF182" i="13" s="1"/>
  <c r="AH62" i="13"/>
  <c r="AH101" i="13"/>
  <c r="AH127" i="13"/>
  <c r="AI143" i="13"/>
  <c r="AG146" i="13"/>
  <c r="AI149" i="13"/>
  <c r="AG152" i="13"/>
  <c r="AI155" i="13"/>
  <c r="AJ162" i="13"/>
  <c r="AG165" i="13"/>
  <c r="AH168" i="13"/>
  <c r="AI171" i="13"/>
  <c r="D306" i="13"/>
  <c r="D307" i="13" s="1"/>
  <c r="H306" i="13"/>
  <c r="H307" i="13" s="1"/>
  <c r="L306" i="13"/>
  <c r="L307" i="13" s="1"/>
  <c r="P306" i="13"/>
  <c r="P307" i="13" s="1"/>
  <c r="T306" i="13"/>
  <c r="T307" i="13" s="1"/>
  <c r="X306" i="13"/>
  <c r="X307" i="13" s="1"/>
  <c r="AB306" i="13"/>
  <c r="AB307" i="13" s="1"/>
  <c r="AF306" i="13"/>
  <c r="AF307" i="13" s="1"/>
  <c r="F312" i="13"/>
  <c r="F313" i="13" s="1"/>
  <c r="J312" i="13"/>
  <c r="J313" i="13" s="1"/>
  <c r="N312" i="13"/>
  <c r="N313" i="13" s="1"/>
  <c r="R312" i="13"/>
  <c r="R313" i="13" s="1"/>
  <c r="V312" i="13"/>
  <c r="V313" i="13" s="1"/>
  <c r="Z312" i="13"/>
  <c r="Z313" i="13" s="1"/>
  <c r="AD312" i="13"/>
  <c r="AD313" i="13" s="1"/>
  <c r="AH221" i="13"/>
  <c r="AH238" i="13"/>
  <c r="AH284" i="13"/>
  <c r="AH301" i="13"/>
  <c r="D327" i="13"/>
  <c r="H327" i="13"/>
  <c r="L327" i="13"/>
  <c r="P327" i="13"/>
  <c r="T327" i="13"/>
  <c r="X327" i="13"/>
  <c r="AB327" i="13"/>
  <c r="I327" i="13"/>
  <c r="Q327" i="13"/>
  <c r="Y327" i="13"/>
  <c r="J335" i="13"/>
  <c r="V335" i="13"/>
  <c r="Z335" i="13"/>
  <c r="AD335" i="13"/>
  <c r="C335" i="13"/>
  <c r="S335" i="13"/>
  <c r="AE335" i="13"/>
  <c r="T343" i="13"/>
  <c r="D355" i="13"/>
  <c r="H355" i="13"/>
  <c r="L355" i="13"/>
  <c r="P355" i="13"/>
  <c r="T355" i="13"/>
  <c r="X355" i="13"/>
  <c r="AB355" i="13"/>
  <c r="AF355" i="13"/>
  <c r="AJ208" i="13"/>
  <c r="K335" i="13"/>
  <c r="O335" i="13"/>
  <c r="AD306" i="13"/>
  <c r="AD307" i="13" s="1"/>
  <c r="AH244" i="13"/>
  <c r="AJ251" i="13"/>
  <c r="AG254" i="13"/>
  <c r="AG258" i="13"/>
  <c r="AI261" i="13"/>
  <c r="AJ264" i="13"/>
  <c r="AH268" i="13"/>
  <c r="AJ271" i="13"/>
  <c r="AH274" i="13"/>
  <c r="AH204" i="13"/>
  <c r="AI231" i="13"/>
  <c r="AJ241" i="13"/>
  <c r="C351" i="13"/>
  <c r="G351" i="13"/>
  <c r="K351" i="13"/>
  <c r="O351" i="13"/>
  <c r="S351" i="13"/>
  <c r="W351" i="13"/>
  <c r="AA351" i="13"/>
  <c r="AE351" i="13"/>
  <c r="X351" i="13"/>
  <c r="AB351" i="13"/>
  <c r="AF351" i="13"/>
  <c r="D363" i="13"/>
  <c r="H363" i="13"/>
  <c r="L363" i="13"/>
  <c r="P363" i="13"/>
  <c r="T363" i="13"/>
  <c r="AB363" i="13"/>
  <c r="AF363" i="13"/>
  <c r="B383" i="13"/>
  <c r="F383" i="13"/>
  <c r="J383" i="13"/>
  <c r="N383" i="13"/>
  <c r="R383" i="13"/>
  <c r="V383" i="13"/>
  <c r="Z383" i="13"/>
  <c r="AD383" i="13"/>
  <c r="D411" i="13"/>
  <c r="H411" i="13"/>
  <c r="L411" i="13"/>
  <c r="P411" i="13"/>
  <c r="T411" i="13"/>
  <c r="X411" i="13"/>
  <c r="AB411" i="13"/>
  <c r="AF411" i="13"/>
  <c r="Q411" i="13"/>
  <c r="U411" i="13"/>
  <c r="Y411" i="13"/>
  <c r="AC411" i="13"/>
  <c r="E419" i="13"/>
  <c r="M419" i="13"/>
  <c r="AC419" i="13"/>
  <c r="E427" i="13"/>
  <c r="I427" i="13"/>
  <c r="M427" i="13"/>
  <c r="Q427" i="13"/>
  <c r="U427" i="13"/>
  <c r="Y427" i="13"/>
  <c r="AC427" i="13"/>
  <c r="G339" i="13"/>
  <c r="K339" i="13"/>
  <c r="O339" i="13"/>
  <c r="S339" i="13"/>
  <c r="W339" i="13"/>
  <c r="AA339" i="13"/>
  <c r="I339" i="13"/>
  <c r="U339" i="13"/>
  <c r="AC339" i="13"/>
  <c r="AB343" i="13"/>
  <c r="E395" i="13"/>
  <c r="I395" i="13"/>
  <c r="M395" i="13"/>
  <c r="Q395" i="13"/>
  <c r="U395" i="13"/>
  <c r="Y395" i="13"/>
  <c r="AC395" i="13"/>
  <c r="M399" i="13"/>
  <c r="Q399" i="13"/>
  <c r="U399" i="13"/>
  <c r="Y399" i="13"/>
  <c r="AC399" i="13"/>
  <c r="B423" i="13"/>
  <c r="F423" i="13"/>
  <c r="J423" i="13"/>
  <c r="N423" i="13"/>
  <c r="R423" i="13"/>
  <c r="V423" i="13"/>
  <c r="Z423" i="13"/>
  <c r="AD423" i="13"/>
  <c r="P335" i="13"/>
  <c r="T335" i="13"/>
  <c r="X335" i="13"/>
  <c r="AB335" i="13"/>
  <c r="AF335" i="13"/>
  <c r="B347" i="13"/>
  <c r="F347" i="13"/>
  <c r="J347" i="13"/>
  <c r="N347" i="13"/>
  <c r="R347" i="13"/>
  <c r="V347" i="13"/>
  <c r="Z347" i="13"/>
  <c r="AD347" i="13"/>
  <c r="P347" i="13"/>
  <c r="E351" i="13"/>
  <c r="I351" i="13"/>
  <c r="M351" i="13"/>
  <c r="Q351" i="13"/>
  <c r="U351" i="13"/>
  <c r="Y351" i="13"/>
  <c r="AC351" i="13"/>
  <c r="B363" i="13"/>
  <c r="F363" i="13"/>
  <c r="J363" i="13"/>
  <c r="N363" i="13"/>
  <c r="R363" i="13"/>
  <c r="V363" i="13"/>
  <c r="Z363" i="13"/>
  <c r="AD363" i="13"/>
  <c r="C363" i="13"/>
  <c r="G363" i="13"/>
  <c r="K363" i="13"/>
  <c r="O363" i="13"/>
  <c r="S363" i="13"/>
  <c r="W363" i="13"/>
  <c r="AA363" i="13"/>
  <c r="AE363" i="13"/>
  <c r="C367" i="13"/>
  <c r="G367" i="13"/>
  <c r="K367" i="13"/>
  <c r="O367" i="13"/>
  <c r="S367" i="13"/>
  <c r="W367" i="13"/>
  <c r="AA367" i="13"/>
  <c r="AE367" i="13"/>
  <c r="E383" i="13"/>
  <c r="M383" i="13"/>
  <c r="U383" i="13"/>
  <c r="AC383" i="13"/>
  <c r="J391" i="13"/>
  <c r="Z391" i="13"/>
  <c r="B395" i="13"/>
  <c r="F395" i="13"/>
  <c r="J395" i="13"/>
  <c r="N395" i="13"/>
  <c r="R395" i="13"/>
  <c r="V395" i="13"/>
  <c r="Z395" i="13"/>
  <c r="AD395" i="13"/>
  <c r="D403" i="13"/>
  <c r="H403" i="13"/>
  <c r="L403" i="13"/>
  <c r="P403" i="13"/>
  <c r="T403" i="13"/>
  <c r="X403" i="13"/>
  <c r="AB403" i="13"/>
  <c r="B411" i="13"/>
  <c r="F411" i="13"/>
  <c r="N411" i="13"/>
  <c r="R411" i="13"/>
  <c r="V411" i="13"/>
  <c r="AD411" i="13"/>
  <c r="B419" i="13"/>
  <c r="F419" i="13"/>
  <c r="J419" i="13"/>
  <c r="N419" i="13"/>
  <c r="R419" i="13"/>
  <c r="V419" i="13"/>
  <c r="Z419" i="13"/>
  <c r="AD419" i="13"/>
  <c r="P427" i="13"/>
  <c r="B312" i="13"/>
  <c r="B313" i="13" s="1"/>
  <c r="AI194" i="13"/>
  <c r="AK8" i="13"/>
  <c r="AK9" i="13"/>
  <c r="AK35" i="13"/>
  <c r="AK61" i="13"/>
  <c r="AK87" i="13"/>
  <c r="AK100" i="13"/>
  <c r="AH88" i="13"/>
  <c r="D331" i="13"/>
  <c r="L331" i="13"/>
  <c r="T331" i="13"/>
  <c r="B178" i="13"/>
  <c r="B179" i="13" s="1"/>
  <c r="F178" i="13"/>
  <c r="F179" i="13" s="1"/>
  <c r="J178" i="13"/>
  <c r="J179" i="13" s="1"/>
  <c r="N178" i="13"/>
  <c r="N179" i="13" s="1"/>
  <c r="R178" i="13"/>
  <c r="R179" i="13" s="1"/>
  <c r="V178" i="13"/>
  <c r="V179" i="13" s="1"/>
  <c r="Z178" i="13"/>
  <c r="Z179" i="13" s="1"/>
  <c r="AD178" i="13"/>
  <c r="AD179" i="13" s="1"/>
  <c r="AI10" i="13"/>
  <c r="G175" i="13"/>
  <c r="G176" i="13" s="1"/>
  <c r="K175" i="13"/>
  <c r="K176" i="13" s="1"/>
  <c r="O175" i="13"/>
  <c r="O176" i="13" s="1"/>
  <c r="S175" i="13"/>
  <c r="S176" i="13" s="1"/>
  <c r="W175" i="13"/>
  <c r="W176" i="13" s="1"/>
  <c r="AA175" i="13"/>
  <c r="AA176" i="13" s="1"/>
  <c r="AE175" i="13"/>
  <c r="AE176" i="13" s="1"/>
  <c r="D172" i="13"/>
  <c r="D173" i="13" s="1"/>
  <c r="H172" i="13"/>
  <c r="H173" i="13" s="1"/>
  <c r="L172" i="13"/>
  <c r="L173" i="13" s="1"/>
  <c r="P172" i="13"/>
  <c r="P173" i="13" s="1"/>
  <c r="T172" i="13"/>
  <c r="T173" i="13" s="1"/>
  <c r="X172" i="13"/>
  <c r="X173" i="13" s="1"/>
  <c r="AB172" i="13"/>
  <c r="AB173" i="13" s="1"/>
  <c r="AF172" i="13"/>
  <c r="AF173" i="13" s="1"/>
  <c r="AG20" i="13"/>
  <c r="AG23" i="13"/>
  <c r="AG26" i="13"/>
  <c r="AJ29" i="13"/>
  <c r="AH33" i="13"/>
  <c r="AI36" i="13"/>
  <c r="AI46" i="13"/>
  <c r="AI52" i="13"/>
  <c r="AH59" i="13"/>
  <c r="AI62" i="13"/>
  <c r="AI72" i="13"/>
  <c r="AI78" i="13"/>
  <c r="AH85" i="13"/>
  <c r="AI88" i="13"/>
  <c r="AH98" i="13"/>
  <c r="AI101" i="13"/>
  <c r="AI111" i="13"/>
  <c r="AI117" i="13"/>
  <c r="AH124" i="13"/>
  <c r="AI127" i="13"/>
  <c r="AJ143" i="13"/>
  <c r="AH165" i="13"/>
  <c r="E306" i="13"/>
  <c r="E307" i="13" s="1"/>
  <c r="I306" i="13"/>
  <c r="I307" i="13" s="1"/>
  <c r="M306" i="13"/>
  <c r="M307" i="13" s="1"/>
  <c r="Q306" i="13"/>
  <c r="Q307" i="13" s="1"/>
  <c r="U306" i="13"/>
  <c r="U307" i="13" s="1"/>
  <c r="Y306" i="13"/>
  <c r="Y307" i="13" s="1"/>
  <c r="AC306" i="13"/>
  <c r="AC307" i="13" s="1"/>
  <c r="AH191" i="13"/>
  <c r="F309" i="13"/>
  <c r="F310" i="13" s="1"/>
  <c r="J309" i="13"/>
  <c r="J310" i="13" s="1"/>
  <c r="N309" i="13"/>
  <c r="N310" i="13" s="1"/>
  <c r="R309" i="13"/>
  <c r="R310" i="13" s="1"/>
  <c r="V309" i="13"/>
  <c r="V310" i="13" s="1"/>
  <c r="Z309" i="13"/>
  <c r="Z310" i="13" s="1"/>
  <c r="AD309" i="13"/>
  <c r="AD310" i="13" s="1"/>
  <c r="AI211" i="13"/>
  <c r="AJ395" i="13"/>
  <c r="AH218" i="13"/>
  <c r="AH228" i="13"/>
  <c r="AI244" i="13"/>
  <c r="O355" i="13"/>
  <c r="AE355" i="13"/>
  <c r="AK126" i="13"/>
  <c r="AK148" i="13"/>
  <c r="AG13" i="13"/>
  <c r="I172" i="13"/>
  <c r="I173" i="13" s="1"/>
  <c r="M172" i="13"/>
  <c r="M173" i="13" s="1"/>
  <c r="Q172" i="13"/>
  <c r="Q173" i="13" s="1"/>
  <c r="U172" i="13"/>
  <c r="U173" i="13" s="1"/>
  <c r="Y172" i="13"/>
  <c r="Y173" i="13" s="1"/>
  <c r="AC172" i="13"/>
  <c r="AC173" i="13" s="1"/>
  <c r="AI16" i="13"/>
  <c r="AI20" i="13"/>
  <c r="AI23" i="13"/>
  <c r="AI26" i="13"/>
  <c r="C181" i="13"/>
  <c r="C182" i="13" s="1"/>
  <c r="G181" i="13"/>
  <c r="G182" i="13" s="1"/>
  <c r="K181" i="13"/>
  <c r="K182" i="13" s="1"/>
  <c r="O181" i="13"/>
  <c r="O182" i="13" s="1"/>
  <c r="S181" i="13"/>
  <c r="S182" i="13" s="1"/>
  <c r="W181" i="13"/>
  <c r="W182" i="13" s="1"/>
  <c r="AA181" i="13"/>
  <c r="AA182" i="13" s="1"/>
  <c r="AJ33" i="13"/>
  <c r="AG36" i="13"/>
  <c r="AG39" i="13"/>
  <c r="AI42" i="13"/>
  <c r="AG46" i="13"/>
  <c r="AH49" i="13"/>
  <c r="AG52" i="13"/>
  <c r="AH55" i="13"/>
  <c r="AJ59" i="13"/>
  <c r="AG62" i="13"/>
  <c r="AI68" i="13"/>
  <c r="AG72" i="13"/>
  <c r="AG78" i="13"/>
  <c r="AJ85" i="13"/>
  <c r="AG88" i="13"/>
  <c r="AI94" i="13"/>
  <c r="AJ98" i="13"/>
  <c r="AJ101" i="13"/>
  <c r="AI107" i="13"/>
  <c r="AJ111" i="13"/>
  <c r="AJ117" i="13"/>
  <c r="AI124" i="13"/>
  <c r="AJ127" i="13"/>
  <c r="AH133" i="13"/>
  <c r="AI140" i="13"/>
  <c r="AG143" i="13"/>
  <c r="AI146" i="13"/>
  <c r="AI152" i="13"/>
  <c r="AH162" i="13"/>
  <c r="AI165" i="13"/>
  <c r="AG188" i="13"/>
  <c r="F306" i="13"/>
  <c r="F307" i="13" s="1"/>
  <c r="J306" i="13"/>
  <c r="J307" i="13" s="1"/>
  <c r="N306" i="13"/>
  <c r="N307" i="13" s="1"/>
  <c r="R306" i="13"/>
  <c r="R307" i="13" s="1"/>
  <c r="V306" i="13"/>
  <c r="V307" i="13" s="1"/>
  <c r="Z306" i="13"/>
  <c r="Z307" i="13" s="1"/>
  <c r="C309" i="13"/>
  <c r="C310" i="13" s="1"/>
  <c r="G309" i="13"/>
  <c r="G310" i="13" s="1"/>
  <c r="K309" i="13"/>
  <c r="K310" i="13" s="1"/>
  <c r="O309" i="13"/>
  <c r="O310" i="13" s="1"/>
  <c r="S309" i="13"/>
  <c r="S310" i="13" s="1"/>
  <c r="W309" i="13"/>
  <c r="W310" i="13" s="1"/>
  <c r="AA309" i="13"/>
  <c r="AA310" i="13" s="1"/>
  <c r="AE309" i="13"/>
  <c r="AE310" i="13" s="1"/>
  <c r="D312" i="13"/>
  <c r="D313" i="13" s="1"/>
  <c r="H312" i="13"/>
  <c r="H313" i="13" s="1"/>
  <c r="L312" i="13"/>
  <c r="L313" i="13" s="1"/>
  <c r="P312" i="13"/>
  <c r="P313" i="13" s="1"/>
  <c r="T312" i="13"/>
  <c r="T313" i="13" s="1"/>
  <c r="X312" i="13"/>
  <c r="X313" i="13" s="1"/>
  <c r="AB312" i="13"/>
  <c r="AB313" i="13" s="1"/>
  <c r="AF312" i="13"/>
  <c r="AF313" i="13" s="1"/>
  <c r="AJ198" i="13"/>
  <c r="AJ201" i="13"/>
  <c r="AJ234" i="13"/>
  <c r="AH254" i="13"/>
  <c r="AI268" i="13"/>
  <c r="AI274" i="13"/>
  <c r="AK125" i="13"/>
  <c r="AK154" i="13"/>
  <c r="AJ7" i="13"/>
  <c r="AG10" i="13"/>
  <c r="AK194" i="1"/>
  <c r="AK199" i="13"/>
  <c r="AK206" i="13"/>
  <c r="D178" i="13"/>
  <c r="D179" i="13" s="1"/>
  <c r="H178" i="13"/>
  <c r="H179" i="13" s="1"/>
  <c r="L178" i="13"/>
  <c r="L179" i="13" s="1"/>
  <c r="P178" i="13"/>
  <c r="P179" i="13" s="1"/>
  <c r="T178" i="13"/>
  <c r="T179" i="13" s="1"/>
  <c r="X178" i="13"/>
  <c r="X179" i="13" s="1"/>
  <c r="AB178" i="13"/>
  <c r="AB179" i="13" s="1"/>
  <c r="AF178" i="13"/>
  <c r="AF179" i="13" s="1"/>
  <c r="E175" i="13"/>
  <c r="E176" i="13" s="1"/>
  <c r="I175" i="13"/>
  <c r="I176" i="13" s="1"/>
  <c r="M175" i="13"/>
  <c r="M176" i="13" s="1"/>
  <c r="Q175" i="13"/>
  <c r="Q176" i="13" s="1"/>
  <c r="U175" i="13"/>
  <c r="U176" i="13" s="1"/>
  <c r="Y175" i="13"/>
  <c r="Y176" i="13" s="1"/>
  <c r="AC175" i="13"/>
  <c r="AC176" i="13" s="1"/>
  <c r="AH13" i="13"/>
  <c r="F172" i="13"/>
  <c r="F173" i="13" s="1"/>
  <c r="J172" i="13"/>
  <c r="J173" i="13" s="1"/>
  <c r="N172" i="13"/>
  <c r="N173" i="13" s="1"/>
  <c r="R172" i="13"/>
  <c r="R173" i="13" s="1"/>
  <c r="V172" i="13"/>
  <c r="V173" i="13" s="1"/>
  <c r="Z172" i="13"/>
  <c r="Z173" i="13" s="1"/>
  <c r="AD172" i="13"/>
  <c r="AD173" i="13" s="1"/>
  <c r="D181" i="13"/>
  <c r="D182" i="13" s="1"/>
  <c r="H181" i="13"/>
  <c r="H182" i="13" s="1"/>
  <c r="L181" i="13"/>
  <c r="L182" i="13" s="1"/>
  <c r="P181" i="13"/>
  <c r="P182" i="13" s="1"/>
  <c r="T181" i="13"/>
  <c r="T182" i="13" s="1"/>
  <c r="X181" i="13"/>
  <c r="X182" i="13" s="1"/>
  <c r="AB181" i="13"/>
  <c r="AB182" i="13" s="1"/>
  <c r="AH39" i="13"/>
  <c r="AE181" i="13"/>
  <c r="AE182" i="13" s="1"/>
  <c r="AI49" i="13"/>
  <c r="AI55" i="13"/>
  <c r="AH65" i="13"/>
  <c r="AI75" i="13"/>
  <c r="AI81" i="13"/>
  <c r="AH91" i="13"/>
  <c r="AG101" i="13"/>
  <c r="AH104" i="13"/>
  <c r="AG111" i="13"/>
  <c r="AI114" i="13"/>
  <c r="AG117" i="13"/>
  <c r="AI120" i="13"/>
  <c r="AJ124" i="13"/>
  <c r="AG127" i="13"/>
  <c r="AH130" i="13"/>
  <c r="AI133" i="13"/>
  <c r="AJ140" i="13"/>
  <c r="AJ146" i="13"/>
  <c r="AJ152" i="13"/>
  <c r="AI162" i="13"/>
  <c r="AJ165" i="13"/>
  <c r="AH171" i="13"/>
  <c r="C306" i="13"/>
  <c r="C307" i="13" s="1"/>
  <c r="G306" i="13"/>
  <c r="G307" i="13" s="1"/>
  <c r="K306" i="13"/>
  <c r="K307" i="13" s="1"/>
  <c r="O306" i="13"/>
  <c r="O307" i="13" s="1"/>
  <c r="S306" i="13"/>
  <c r="S307" i="13" s="1"/>
  <c r="W306" i="13"/>
  <c r="W307" i="13" s="1"/>
  <c r="AA306" i="13"/>
  <c r="AA307" i="13" s="1"/>
  <c r="AE306" i="13"/>
  <c r="AE307" i="13" s="1"/>
  <c r="D309" i="13"/>
  <c r="D310" i="13" s="1"/>
  <c r="H309" i="13"/>
  <c r="H310" i="13" s="1"/>
  <c r="L309" i="13"/>
  <c r="L310" i="13" s="1"/>
  <c r="P309" i="13"/>
  <c r="P310" i="13" s="1"/>
  <c r="T309" i="13"/>
  <c r="T310" i="13" s="1"/>
  <c r="X309" i="13"/>
  <c r="X310" i="13" s="1"/>
  <c r="AB309" i="13"/>
  <c r="AB310" i="13" s="1"/>
  <c r="AF309" i="13"/>
  <c r="AF310" i="13" s="1"/>
  <c r="E312" i="13"/>
  <c r="E313" i="13" s="1"/>
  <c r="I312" i="13"/>
  <c r="I313" i="13" s="1"/>
  <c r="M312" i="13"/>
  <c r="M313" i="13" s="1"/>
  <c r="Q312" i="13"/>
  <c r="Q313" i="13" s="1"/>
  <c r="U312" i="13"/>
  <c r="U313" i="13" s="1"/>
  <c r="Y312" i="13"/>
  <c r="Y313" i="13" s="1"/>
  <c r="AC312" i="13"/>
  <c r="AC313" i="13" s="1"/>
  <c r="AG211" i="13"/>
  <c r="AH214" i="13"/>
  <c r="AJ218" i="13"/>
  <c r="E327" i="13"/>
  <c r="M327" i="13"/>
  <c r="U327" i="13"/>
  <c r="AC327" i="13"/>
  <c r="AI208" i="13"/>
  <c r="AJ214" i="13"/>
  <c r="AI395" i="13"/>
  <c r="AG218" i="13"/>
  <c r="AI221" i="13"/>
  <c r="AJ224" i="13"/>
  <c r="AH231" i="13"/>
  <c r="AJ231" i="13"/>
  <c r="AG234" i="13"/>
  <c r="AI238" i="13"/>
  <c r="AG241" i="13"/>
  <c r="AH251" i="13"/>
  <c r="AI254" i="13"/>
  <c r="AH264" i="13"/>
  <c r="AJ268" i="13"/>
  <c r="AJ274" i="13"/>
  <c r="AH281" i="13"/>
  <c r="AI284" i="13"/>
  <c r="AI291" i="13"/>
  <c r="AH298" i="13"/>
  <c r="AI301" i="13"/>
  <c r="G335" i="13"/>
  <c r="W335" i="13"/>
  <c r="AA335" i="13"/>
  <c r="D343" i="13"/>
  <c r="H343" i="13"/>
  <c r="L343" i="13"/>
  <c r="P343" i="13"/>
  <c r="X343" i="13"/>
  <c r="AF343" i="13"/>
  <c r="E343" i="13"/>
  <c r="I343" i="13"/>
  <c r="M343" i="13"/>
  <c r="Q343" i="13"/>
  <c r="U343" i="13"/>
  <c r="Y343" i="13"/>
  <c r="AC343" i="13"/>
  <c r="D347" i="13"/>
  <c r="H347" i="13"/>
  <c r="L347" i="13"/>
  <c r="T347" i="13"/>
  <c r="AB347" i="13"/>
  <c r="B351" i="13"/>
  <c r="F351" i="13"/>
  <c r="J351" i="13"/>
  <c r="N351" i="13"/>
  <c r="R351" i="13"/>
  <c r="V351" i="13"/>
  <c r="Z351" i="13"/>
  <c r="AD351" i="13"/>
  <c r="E363" i="13"/>
  <c r="I363" i="13"/>
  <c r="M363" i="13"/>
  <c r="Q363" i="13"/>
  <c r="U363" i="13"/>
  <c r="Y363" i="13"/>
  <c r="AC363" i="13"/>
  <c r="G371" i="13"/>
  <c r="O371" i="13"/>
  <c r="W371" i="13"/>
  <c r="AE371" i="13"/>
  <c r="I383" i="13"/>
  <c r="Q383" i="13"/>
  <c r="Y383" i="13"/>
  <c r="AI278" i="13"/>
  <c r="AJ281" i="13"/>
  <c r="AG284" i="13"/>
  <c r="AH288" i="13"/>
  <c r="AG291" i="13"/>
  <c r="AH294" i="13"/>
  <c r="AJ298" i="13"/>
  <c r="AG301" i="13"/>
  <c r="AG304" i="13"/>
  <c r="E339" i="13"/>
  <c r="M339" i="13"/>
  <c r="Y339" i="13"/>
  <c r="C339" i="13"/>
  <c r="AE339" i="13"/>
  <c r="E347" i="13"/>
  <c r="I347" i="13"/>
  <c r="M347" i="13"/>
  <c r="Q347" i="13"/>
  <c r="U347" i="13"/>
  <c r="Y347" i="13"/>
  <c r="AC347" i="13"/>
  <c r="B367" i="13"/>
  <c r="F367" i="13"/>
  <c r="J367" i="13"/>
  <c r="N367" i="13"/>
  <c r="R367" i="13"/>
  <c r="V367" i="13"/>
  <c r="Z367" i="13"/>
  <c r="AD367" i="13"/>
  <c r="AH258" i="13"/>
  <c r="AI288" i="13"/>
  <c r="AI294" i="13"/>
  <c r="AH304" i="13"/>
  <c r="C327" i="13"/>
  <c r="G327" i="13"/>
  <c r="K327" i="13"/>
  <c r="O327" i="13"/>
  <c r="S327" i="13"/>
  <c r="W327" i="13"/>
  <c r="AA327" i="13"/>
  <c r="AF327" i="13"/>
  <c r="E335" i="13"/>
  <c r="I335" i="13"/>
  <c r="M335" i="13"/>
  <c r="Q335" i="13"/>
  <c r="U335" i="13"/>
  <c r="Y335" i="13"/>
  <c r="AC335" i="13"/>
  <c r="B335" i="13"/>
  <c r="F335" i="13"/>
  <c r="N335" i="13"/>
  <c r="R335" i="13"/>
  <c r="B343" i="13"/>
  <c r="F343" i="13"/>
  <c r="J343" i="13"/>
  <c r="N343" i="13"/>
  <c r="R343" i="13"/>
  <c r="V343" i="13"/>
  <c r="Z343" i="13"/>
  <c r="AD343" i="13"/>
  <c r="E355" i="13"/>
  <c r="I355" i="13"/>
  <c r="M355" i="13"/>
  <c r="Q355" i="13"/>
  <c r="U355" i="13"/>
  <c r="Y355" i="13"/>
  <c r="AC355" i="13"/>
  <c r="B355" i="13"/>
  <c r="F355" i="13"/>
  <c r="J355" i="13"/>
  <c r="N355" i="13"/>
  <c r="R355" i="13"/>
  <c r="V355" i="13"/>
  <c r="Z355" i="13"/>
  <c r="AD355" i="13"/>
  <c r="D391" i="13"/>
  <c r="H391" i="13"/>
  <c r="L391" i="13"/>
  <c r="P391" i="13"/>
  <c r="T391" i="13"/>
  <c r="X391" i="13"/>
  <c r="AB391" i="13"/>
  <c r="AF391" i="13"/>
  <c r="E391" i="13"/>
  <c r="I391" i="13"/>
  <c r="M391" i="13"/>
  <c r="Q391" i="13"/>
  <c r="U391" i="13"/>
  <c r="Y391" i="13"/>
  <c r="AC391" i="13"/>
  <c r="B399" i="13"/>
  <c r="F399" i="13"/>
  <c r="J399" i="13"/>
  <c r="N399" i="13"/>
  <c r="R399" i="13"/>
  <c r="V399" i="13"/>
  <c r="Z399" i="13"/>
  <c r="AD399" i="13"/>
  <c r="C411" i="13"/>
  <c r="G411" i="13"/>
  <c r="K411" i="13"/>
  <c r="O411" i="13"/>
  <c r="S411" i="13"/>
  <c r="W411" i="13"/>
  <c r="AA411" i="13"/>
  <c r="AE411" i="13"/>
  <c r="E415" i="13"/>
  <c r="I415" i="13"/>
  <c r="M415" i="13"/>
  <c r="Q415" i="13"/>
  <c r="U415" i="13"/>
  <c r="Y415" i="13"/>
  <c r="AC415" i="13"/>
  <c r="C395" i="13"/>
  <c r="G395" i="13"/>
  <c r="K395" i="13"/>
  <c r="O395" i="13"/>
  <c r="S395" i="13"/>
  <c r="W395" i="13"/>
  <c r="AA395" i="13"/>
  <c r="AE395" i="13"/>
  <c r="B403" i="13"/>
  <c r="F403" i="13"/>
  <c r="J403" i="13"/>
  <c r="N403" i="13"/>
  <c r="R403" i="13"/>
  <c r="V403" i="13"/>
  <c r="Z403" i="13"/>
  <c r="AD403" i="13"/>
  <c r="AJ407" i="13"/>
  <c r="B415" i="13"/>
  <c r="F415" i="13"/>
  <c r="J415" i="13"/>
  <c r="N415" i="13"/>
  <c r="R415" i="13"/>
  <c r="V415" i="13"/>
  <c r="Z415" i="13"/>
  <c r="AD415" i="13"/>
  <c r="E423" i="13"/>
  <c r="I423" i="13"/>
  <c r="M423" i="13"/>
  <c r="Q423" i="13"/>
  <c r="U423" i="13"/>
  <c r="Y423" i="13"/>
  <c r="AC423" i="13"/>
  <c r="E371" i="13"/>
  <c r="I371" i="13"/>
  <c r="M371" i="13"/>
  <c r="Q371" i="13"/>
  <c r="U371" i="13"/>
  <c r="Y371" i="13"/>
  <c r="AC371" i="13"/>
  <c r="B371" i="13"/>
  <c r="F371" i="13"/>
  <c r="J371" i="13"/>
  <c r="N371" i="13"/>
  <c r="R371" i="13"/>
  <c r="V371" i="13"/>
  <c r="Z371" i="13"/>
  <c r="AD371" i="13"/>
  <c r="C383" i="13"/>
  <c r="G383" i="13"/>
  <c r="K383" i="13"/>
  <c r="O383" i="13"/>
  <c r="S383" i="13"/>
  <c r="W383" i="13"/>
  <c r="AA383" i="13"/>
  <c r="AE383" i="13"/>
  <c r="D383" i="13"/>
  <c r="H383" i="13"/>
  <c r="L383" i="13"/>
  <c r="P383" i="13"/>
  <c r="T383" i="13"/>
  <c r="X383" i="13"/>
  <c r="AB383" i="13"/>
  <c r="AF383" i="13"/>
  <c r="D395" i="13"/>
  <c r="H395" i="13"/>
  <c r="L395" i="13"/>
  <c r="P395" i="13"/>
  <c r="T395" i="13"/>
  <c r="X395" i="13"/>
  <c r="AB395" i="13"/>
  <c r="S419" i="13"/>
  <c r="W419" i="13"/>
  <c r="AA419" i="13"/>
  <c r="AE419" i="13"/>
  <c r="D419" i="13"/>
  <c r="H419" i="13"/>
  <c r="L419" i="13"/>
  <c r="P419" i="13"/>
  <c r="T419" i="13"/>
  <c r="X419" i="13"/>
  <c r="AB419" i="13"/>
  <c r="AF419" i="13"/>
  <c r="B427" i="13"/>
  <c r="F427" i="13"/>
  <c r="J427" i="13"/>
  <c r="N427" i="13"/>
  <c r="R427" i="13"/>
  <c r="V427" i="13"/>
  <c r="Z427" i="13"/>
  <c r="AD427" i="13"/>
  <c r="C427" i="13"/>
  <c r="G427" i="13"/>
  <c r="K427" i="13"/>
  <c r="O427" i="13"/>
  <c r="S427" i="13"/>
  <c r="W427" i="13"/>
  <c r="AA427" i="13"/>
  <c r="AE427" i="13"/>
  <c r="F411" i="1"/>
  <c r="G419" i="1"/>
  <c r="O419" i="1"/>
  <c r="AE419" i="1"/>
  <c r="AG7" i="13"/>
  <c r="AH10" i="13"/>
  <c r="AI13" i="13"/>
  <c r="AJ16" i="13"/>
  <c r="AJ20" i="13"/>
  <c r="AJ23" i="13"/>
  <c r="AJ26" i="13"/>
  <c r="AG33" i="13"/>
  <c r="AI39" i="13"/>
  <c r="AJ42" i="13"/>
  <c r="AH46" i="13"/>
  <c r="AJ49" i="13"/>
  <c r="AH52" i="13"/>
  <c r="AJ55" i="13"/>
  <c r="AG59" i="13"/>
  <c r="AI65" i="13"/>
  <c r="AJ68" i="13"/>
  <c r="AH72" i="13"/>
  <c r="AJ75" i="13"/>
  <c r="AH78" i="13"/>
  <c r="AJ81" i="13"/>
  <c r="AG85" i="13"/>
  <c r="AI91" i="13"/>
  <c r="AJ94" i="13"/>
  <c r="AG98" i="13"/>
  <c r="AI104" i="13"/>
  <c r="AJ107" i="13"/>
  <c r="AH111" i="13"/>
  <c r="AJ114" i="13"/>
  <c r="AH117" i="13"/>
  <c r="AJ120" i="13"/>
  <c r="AG124" i="13"/>
  <c r="AI130" i="13"/>
  <c r="AJ133" i="13"/>
  <c r="AG140" i="13"/>
  <c r="AH143" i="13"/>
  <c r="AH146" i="13"/>
  <c r="AJ149" i="13"/>
  <c r="AH152" i="13"/>
  <c r="AJ155" i="13"/>
  <c r="AG162" i="13"/>
  <c r="AI168" i="13"/>
  <c r="AJ171" i="13"/>
  <c r="E172" i="13"/>
  <c r="E173" i="13" s="1"/>
  <c r="C175" i="13"/>
  <c r="C176" i="13" s="1"/>
  <c r="C178" i="13"/>
  <c r="C179" i="13" s="1"/>
  <c r="AI188" i="13"/>
  <c r="E309" i="13"/>
  <c r="E310" i="13" s="1"/>
  <c r="I309" i="13"/>
  <c r="I310" i="13" s="1"/>
  <c r="M309" i="13"/>
  <c r="M310" i="13" s="1"/>
  <c r="Q309" i="13"/>
  <c r="Q310" i="13" s="1"/>
  <c r="U309" i="13"/>
  <c r="U310" i="13" s="1"/>
  <c r="Y309" i="13"/>
  <c r="Y310" i="13" s="1"/>
  <c r="AC309" i="13"/>
  <c r="AC310" i="13" s="1"/>
  <c r="C312" i="13"/>
  <c r="C313" i="13" s="1"/>
  <c r="G312" i="13"/>
  <c r="G313" i="13" s="1"/>
  <c r="K312" i="13"/>
  <c r="K313" i="13" s="1"/>
  <c r="O312" i="13"/>
  <c r="O313" i="13" s="1"/>
  <c r="S312" i="13"/>
  <c r="S313" i="13" s="1"/>
  <c r="W312" i="13"/>
  <c r="W313" i="13" s="1"/>
  <c r="AA312" i="13"/>
  <c r="AA313" i="13" s="1"/>
  <c r="AE312" i="13"/>
  <c r="AE313" i="13" s="1"/>
  <c r="AJ194" i="13"/>
  <c r="AH201" i="13"/>
  <c r="AG201" i="13"/>
  <c r="AI204" i="13"/>
  <c r="AJ211" i="13"/>
  <c r="AH211" i="13"/>
  <c r="AI218" i="13"/>
  <c r="AG224" i="13"/>
  <c r="AH234" i="13"/>
  <c r="AI241" i="13"/>
  <c r="N391" i="1"/>
  <c r="AH7" i="13"/>
  <c r="AJ13" i="13"/>
  <c r="AG16" i="13"/>
  <c r="B181" i="13"/>
  <c r="F181" i="13"/>
  <c r="F182" i="13" s="1"/>
  <c r="J181" i="13"/>
  <c r="J182" i="13" s="1"/>
  <c r="N181" i="13"/>
  <c r="N182" i="13" s="1"/>
  <c r="R181" i="13"/>
  <c r="R182" i="13" s="1"/>
  <c r="V181" i="13"/>
  <c r="V182" i="13" s="1"/>
  <c r="Z181" i="13"/>
  <c r="Z182" i="13" s="1"/>
  <c r="AG29" i="13"/>
  <c r="AJ39" i="13"/>
  <c r="AG42" i="13"/>
  <c r="AG49" i="13"/>
  <c r="AG55" i="13"/>
  <c r="AJ65" i="13"/>
  <c r="AG68" i="13"/>
  <c r="AG75" i="13"/>
  <c r="AG81" i="13"/>
  <c r="AJ91" i="13"/>
  <c r="AG94" i="13"/>
  <c r="AJ104" i="13"/>
  <c r="AG107" i="13"/>
  <c r="AG114" i="13"/>
  <c r="AG120" i="13"/>
  <c r="AJ130" i="13"/>
  <c r="AG133" i="13"/>
  <c r="AH140" i="13"/>
  <c r="AG149" i="13"/>
  <c r="AG155" i="13"/>
  <c r="AJ168" i="13"/>
  <c r="AG171" i="13"/>
  <c r="B172" i="13"/>
  <c r="D175" i="13"/>
  <c r="D176" i="13" s="1"/>
  <c r="B309" i="13"/>
  <c r="AG191" i="13"/>
  <c r="AI191" i="13"/>
  <c r="AH198" i="13"/>
  <c r="AG198" i="13"/>
  <c r="AI201" i="13"/>
  <c r="AJ204" i="13"/>
  <c r="AG208" i="13"/>
  <c r="AH395" i="13"/>
  <c r="AK395" i="13" s="1"/>
  <c r="AM383" i="13" s="1"/>
  <c r="AG221" i="13"/>
  <c r="AJ221" i="13"/>
  <c r="AH224" i="13"/>
  <c r="AI234" i="13"/>
  <c r="AI7" i="13"/>
  <c r="AJ10" i="13"/>
  <c r="AH16" i="13"/>
  <c r="AH20" i="13"/>
  <c r="AH23" i="13"/>
  <c r="AH26" i="13"/>
  <c r="AH29" i="13"/>
  <c r="AI33" i="13"/>
  <c r="AJ36" i="13"/>
  <c r="AH42" i="13"/>
  <c r="AJ46" i="13"/>
  <c r="AJ52" i="13"/>
  <c r="AI59" i="13"/>
  <c r="AJ62" i="13"/>
  <c r="AG65" i="13"/>
  <c r="AH68" i="13"/>
  <c r="AJ72" i="13"/>
  <c r="AH75" i="13"/>
  <c r="AJ78" i="13"/>
  <c r="AH81" i="13"/>
  <c r="AI85" i="13"/>
  <c r="AJ88" i="13"/>
  <c r="AG91" i="13"/>
  <c r="AH94" i="13"/>
  <c r="AI98" i="13"/>
  <c r="AG104" i="13"/>
  <c r="AH107" i="13"/>
  <c r="AH114" i="13"/>
  <c r="AH120" i="13"/>
  <c r="AG130" i="13"/>
  <c r="AH149" i="13"/>
  <c r="AH155" i="13"/>
  <c r="AG168" i="13"/>
  <c r="AJ191" i="13"/>
  <c r="AG194" i="13"/>
  <c r="AI198" i="13"/>
  <c r="AH208" i="13"/>
  <c r="AG214" i="13"/>
  <c r="AI214" i="13"/>
  <c r="AI224" i="13"/>
  <c r="AG228" i="13"/>
  <c r="AJ228" i="13"/>
  <c r="AI228" i="13"/>
  <c r="AI29" i="13"/>
  <c r="B306" i="13"/>
  <c r="AJ188" i="13"/>
  <c r="AH188" i="13"/>
  <c r="AG204" i="13"/>
  <c r="AH194" i="13"/>
  <c r="AG231" i="13"/>
  <c r="AJ238" i="13"/>
  <c r="AH241" i="13"/>
  <c r="AH402" i="13"/>
  <c r="AH405" i="13"/>
  <c r="AJ244" i="13"/>
  <c r="AG251" i="13"/>
  <c r="AI258" i="13"/>
  <c r="AJ261" i="13"/>
  <c r="AG264" i="13"/>
  <c r="AG271" i="13"/>
  <c r="AJ278" i="13"/>
  <c r="AG281" i="13"/>
  <c r="AJ288" i="13"/>
  <c r="AH291" i="13"/>
  <c r="AJ294" i="13"/>
  <c r="AG298" i="13"/>
  <c r="AI304" i="13"/>
  <c r="D339" i="13"/>
  <c r="H339" i="13"/>
  <c r="L339" i="13"/>
  <c r="P339" i="13"/>
  <c r="T339" i="13"/>
  <c r="X339" i="13"/>
  <c r="AB339" i="13"/>
  <c r="AH359" i="13"/>
  <c r="AK359" i="13" s="1"/>
  <c r="AM333" i="13" s="1"/>
  <c r="AJ387" i="13"/>
  <c r="AG238" i="13"/>
  <c r="AI402" i="13"/>
  <c r="AI405" i="13"/>
  <c r="AG244" i="13"/>
  <c r="AJ258" i="13"/>
  <c r="AG261" i="13"/>
  <c r="AH271" i="13"/>
  <c r="AG278" i="13"/>
  <c r="AG288" i="13"/>
  <c r="AG294" i="13"/>
  <c r="AJ304" i="13"/>
  <c r="Q339" i="13"/>
  <c r="AJ405" i="13"/>
  <c r="AJ402" i="13"/>
  <c r="AI251" i="13"/>
  <c r="AJ254" i="13"/>
  <c r="AH261" i="13"/>
  <c r="AI264" i="13"/>
  <c r="AG268" i="13"/>
  <c r="AI271" i="13"/>
  <c r="AG274" i="13"/>
  <c r="AH278" i="13"/>
  <c r="AI281" i="13"/>
  <c r="AJ284" i="13"/>
  <c r="AJ291" i="13"/>
  <c r="AI298" i="13"/>
  <c r="AJ301" i="13"/>
  <c r="AG402" i="13"/>
  <c r="AG405" i="13"/>
  <c r="AE327" i="13"/>
  <c r="C343" i="13"/>
  <c r="G343" i="13"/>
  <c r="K343" i="13"/>
  <c r="O343" i="13"/>
  <c r="S343" i="13"/>
  <c r="W343" i="13"/>
  <c r="AA343" i="13"/>
  <c r="AE343" i="13"/>
  <c r="AG359" i="13"/>
  <c r="AJ359" i="13"/>
  <c r="AI359" i="13"/>
  <c r="AI387" i="13"/>
  <c r="AH387" i="13"/>
  <c r="AK387" i="13" s="1"/>
  <c r="AM381" i="13" s="1"/>
  <c r="AG387" i="13"/>
  <c r="C403" i="13"/>
  <c r="G403" i="13"/>
  <c r="K403" i="13"/>
  <c r="O403" i="13"/>
  <c r="S403" i="13"/>
  <c r="W403" i="13"/>
  <c r="AA403" i="13"/>
  <c r="AE403" i="13"/>
  <c r="C423" i="13"/>
  <c r="G423" i="13"/>
  <c r="K423" i="13"/>
  <c r="O423" i="13"/>
  <c r="S423" i="13"/>
  <c r="W423" i="13"/>
  <c r="AA423" i="13"/>
  <c r="AE423" i="13"/>
  <c r="AI407" i="13"/>
  <c r="AH407" i="13"/>
  <c r="AK407" i="13" s="1"/>
  <c r="AM386" i="13" s="1"/>
  <c r="AG407" i="13"/>
  <c r="F403" i="1"/>
  <c r="N403" i="1"/>
  <c r="V403" i="1"/>
  <c r="G411" i="1"/>
  <c r="O411" i="1"/>
  <c r="W411" i="1"/>
  <c r="AE411" i="1"/>
  <c r="AC395" i="1"/>
  <c r="AE415" i="1"/>
  <c r="D355" i="1"/>
  <c r="T355" i="1"/>
  <c r="AB375" i="1"/>
  <c r="D391" i="1"/>
  <c r="Z403" i="1"/>
  <c r="D419" i="1"/>
  <c r="L419" i="1"/>
  <c r="AB419" i="1"/>
  <c r="I351" i="1"/>
  <c r="Q351" i="1"/>
  <c r="E375" i="1"/>
  <c r="M375" i="1"/>
  <c r="AC375" i="1"/>
  <c r="E419" i="1"/>
  <c r="M419" i="1"/>
  <c r="U419" i="1"/>
  <c r="AC419" i="1"/>
  <c r="B339" i="1"/>
  <c r="Z339" i="1"/>
  <c r="AE343" i="1"/>
  <c r="V419" i="1"/>
  <c r="AB355" i="1"/>
  <c r="T419" i="1"/>
  <c r="M319" i="1"/>
  <c r="G351" i="1"/>
  <c r="O351" i="1"/>
  <c r="W351" i="1"/>
  <c r="K383" i="1"/>
  <c r="AC411" i="1"/>
  <c r="I419" i="1"/>
  <c r="Q419" i="1"/>
  <c r="Y419" i="1"/>
  <c r="D395" i="1"/>
  <c r="L395" i="1"/>
  <c r="T395" i="1"/>
  <c r="AB395" i="1"/>
  <c r="R319" i="1"/>
  <c r="H383" i="1"/>
  <c r="P383" i="1"/>
  <c r="X383" i="1"/>
  <c r="AF383" i="1"/>
  <c r="H355" i="1"/>
  <c r="AF355" i="1"/>
  <c r="F363" i="1"/>
  <c r="AD363" i="1"/>
  <c r="AK50" i="1"/>
  <c r="E351" i="1"/>
  <c r="M351" i="1"/>
  <c r="U351" i="1"/>
  <c r="AC351" i="1"/>
  <c r="AE351" i="1"/>
  <c r="S383" i="1"/>
  <c r="AB387" i="1"/>
  <c r="S331" i="1"/>
  <c r="B319" i="1"/>
  <c r="AK35" i="1"/>
  <c r="AG417" i="1"/>
  <c r="Q375" i="1"/>
  <c r="C403" i="1"/>
  <c r="S403" i="1"/>
  <c r="K331" i="1"/>
  <c r="AA331" i="1"/>
  <c r="B343" i="1"/>
  <c r="F407" i="1"/>
  <c r="N407" i="1"/>
  <c r="K343" i="1"/>
  <c r="D343" i="1"/>
  <c r="S355" i="1"/>
  <c r="E359" i="1"/>
  <c r="M359" i="1"/>
  <c r="U359" i="1"/>
  <c r="AC359" i="1"/>
  <c r="H391" i="1"/>
  <c r="X391" i="1"/>
  <c r="AF391" i="1"/>
  <c r="C395" i="1"/>
  <c r="K395" i="1"/>
  <c r="S395" i="1"/>
  <c r="AA395" i="1"/>
  <c r="T415" i="1"/>
  <c r="AB415" i="1"/>
  <c r="I375" i="1"/>
  <c r="Y375" i="1"/>
  <c r="K403" i="1"/>
  <c r="AA403" i="1"/>
  <c r="C331" i="1"/>
  <c r="D327" i="1"/>
  <c r="L327" i="1"/>
  <c r="AB327" i="1"/>
  <c r="H339" i="1"/>
  <c r="H351" i="1"/>
  <c r="P351" i="1"/>
  <c r="X351" i="1"/>
  <c r="B391" i="1"/>
  <c r="H407" i="1"/>
  <c r="E415" i="1"/>
  <c r="M415" i="1"/>
  <c r="U415" i="1"/>
  <c r="D323" i="1"/>
  <c r="T323" i="1"/>
  <c r="Y323" i="1"/>
  <c r="E327" i="1"/>
  <c r="M327" i="1"/>
  <c r="U327" i="1"/>
  <c r="AC327" i="1"/>
  <c r="V343" i="1"/>
  <c r="F375" i="1"/>
  <c r="N375" i="1"/>
  <c r="V375" i="1"/>
  <c r="AD375" i="1"/>
  <c r="G379" i="1"/>
  <c r="O379" i="1"/>
  <c r="W379" i="1"/>
  <c r="J387" i="1"/>
  <c r="I403" i="1"/>
  <c r="Y403" i="1"/>
  <c r="L323" i="1"/>
  <c r="AB323" i="1"/>
  <c r="K339" i="1"/>
  <c r="AA339" i="1"/>
  <c r="Z347" i="1"/>
  <c r="E395" i="1"/>
  <c r="M395" i="1"/>
  <c r="U395" i="1"/>
  <c r="AK24" i="1"/>
  <c r="AL25" i="1" s="1"/>
  <c r="AK128" i="1"/>
  <c r="AK131" i="1"/>
  <c r="AL210" i="13"/>
  <c r="AK28" i="1"/>
  <c r="AJ52" i="1"/>
  <c r="AH98" i="1"/>
  <c r="AN98" i="1" s="1"/>
  <c r="AJ101" i="1"/>
  <c r="AK186" i="1"/>
  <c r="AK189" i="1"/>
  <c r="H327" i="1"/>
  <c r="P327" i="1"/>
  <c r="X327" i="1"/>
  <c r="AF327" i="1"/>
  <c r="K335" i="1"/>
  <c r="Q343" i="1"/>
  <c r="G355" i="1"/>
  <c r="O355" i="1"/>
  <c r="W355" i="1"/>
  <c r="AE355" i="1"/>
  <c r="C383" i="1"/>
  <c r="AA383" i="1"/>
  <c r="C387" i="1"/>
  <c r="K387" i="1"/>
  <c r="S387" i="1"/>
  <c r="AA387" i="1"/>
  <c r="G415" i="1"/>
  <c r="AL145" i="13"/>
  <c r="AK207" i="1"/>
  <c r="AD172" i="1"/>
  <c r="AD173" i="1" s="1"/>
  <c r="AJ120" i="1"/>
  <c r="AJ127" i="1"/>
  <c r="AK166" i="1"/>
  <c r="B323" i="1"/>
  <c r="R323" i="1"/>
  <c r="Z323" i="1"/>
  <c r="AC335" i="1"/>
  <c r="K359" i="1"/>
  <c r="N363" i="1"/>
  <c r="D387" i="1"/>
  <c r="L387" i="1"/>
  <c r="T387" i="1"/>
  <c r="B395" i="1"/>
  <c r="D407" i="1"/>
  <c r="L407" i="1"/>
  <c r="T407" i="1"/>
  <c r="AB407" i="1"/>
  <c r="H415" i="1"/>
  <c r="C327" i="1"/>
  <c r="K327" i="1"/>
  <c r="S327" i="1"/>
  <c r="F335" i="1"/>
  <c r="N335" i="1"/>
  <c r="V335" i="1"/>
  <c r="AD335" i="1"/>
  <c r="U347" i="1"/>
  <c r="B355" i="1"/>
  <c r="J355" i="1"/>
  <c r="R355" i="1"/>
  <c r="Z355" i="1"/>
  <c r="O363" i="1"/>
  <c r="W363" i="1"/>
  <c r="AD383" i="1"/>
  <c r="I391" i="1"/>
  <c r="Q391" i="1"/>
  <c r="Y391" i="1"/>
  <c r="F347" i="1"/>
  <c r="N347" i="1"/>
  <c r="V347" i="1"/>
  <c r="AD347" i="1"/>
  <c r="AA355" i="1"/>
  <c r="D359" i="1"/>
  <c r="L359" i="1"/>
  <c r="T359" i="1"/>
  <c r="AB359" i="1"/>
  <c r="N359" i="1"/>
  <c r="V359" i="1"/>
  <c r="AD359" i="1"/>
  <c r="W383" i="1"/>
  <c r="G407" i="1"/>
  <c r="O407" i="1"/>
  <c r="W407" i="1"/>
  <c r="AE407" i="1"/>
  <c r="I407" i="1"/>
  <c r="Q407" i="1"/>
  <c r="AJ20" i="1"/>
  <c r="AK22" i="1"/>
  <c r="AG68" i="1"/>
  <c r="AK145" i="1"/>
  <c r="AK161" i="1"/>
  <c r="AK263" i="1"/>
  <c r="AH291" i="1"/>
  <c r="F319" i="1"/>
  <c r="N319" i="1"/>
  <c r="V319" i="1"/>
  <c r="AD319" i="1"/>
  <c r="W323" i="1"/>
  <c r="X331" i="1"/>
  <c r="E355" i="1"/>
  <c r="AC355" i="1"/>
  <c r="N355" i="1"/>
  <c r="B363" i="1"/>
  <c r="J363" i="1"/>
  <c r="R363" i="1"/>
  <c r="Z363" i="1"/>
  <c r="B375" i="1"/>
  <c r="J375" i="1"/>
  <c r="R375" i="1"/>
  <c r="Z375" i="1"/>
  <c r="B379" i="1"/>
  <c r="J379" i="1"/>
  <c r="R379" i="1"/>
  <c r="Z379" i="1"/>
  <c r="V379" i="1"/>
  <c r="B383" i="1"/>
  <c r="R383" i="1"/>
  <c r="Z383" i="1"/>
  <c r="T391" i="1"/>
  <c r="P403" i="1"/>
  <c r="AK6" i="13"/>
  <c r="AK6" i="1"/>
  <c r="AB335" i="1"/>
  <c r="M355" i="1"/>
  <c r="AJ29" i="1"/>
  <c r="AK60" i="13"/>
  <c r="AK60" i="1"/>
  <c r="AK102" i="13"/>
  <c r="AK102" i="1"/>
  <c r="AK113" i="13"/>
  <c r="AL113" i="13" s="1"/>
  <c r="AK113" i="1"/>
  <c r="AJ241" i="1"/>
  <c r="AK259" i="1"/>
  <c r="AL260" i="1" s="1"/>
  <c r="AK262" i="13"/>
  <c r="D331" i="1"/>
  <c r="L331" i="1"/>
  <c r="T331" i="1"/>
  <c r="AB331" i="1"/>
  <c r="B347" i="1"/>
  <c r="B351" i="1"/>
  <c r="J351" i="1"/>
  <c r="T335" i="1"/>
  <c r="U355" i="1"/>
  <c r="AK57" i="13"/>
  <c r="AK57" i="1"/>
  <c r="AL190" i="13"/>
  <c r="AI387" i="1"/>
  <c r="AK259" i="13"/>
  <c r="AK256" i="1"/>
  <c r="T327" i="1"/>
  <c r="E331" i="1"/>
  <c r="J343" i="1"/>
  <c r="R343" i="1"/>
  <c r="C343" i="1"/>
  <c r="S343" i="1"/>
  <c r="AA343" i="1"/>
  <c r="Q395" i="1"/>
  <c r="AK105" i="13"/>
  <c r="AK105" i="1"/>
  <c r="AK48" i="13"/>
  <c r="AL48" i="13" s="1"/>
  <c r="AK48" i="1"/>
  <c r="AK236" i="13"/>
  <c r="AK233" i="1"/>
  <c r="AL234" i="1" s="1"/>
  <c r="AH235" i="1"/>
  <c r="AK256" i="13"/>
  <c r="AK253" i="1"/>
  <c r="N323" i="1"/>
  <c r="I379" i="1"/>
  <c r="Q379" i="1"/>
  <c r="AK92" i="13"/>
  <c r="AL93" i="13" s="1"/>
  <c r="AK92" i="1"/>
  <c r="AK232" i="13"/>
  <c r="AK229" i="1"/>
  <c r="AH65" i="1"/>
  <c r="AN65" i="1" s="1"/>
  <c r="AK89" i="13"/>
  <c r="AL90" i="13" s="1"/>
  <c r="AK89" i="1"/>
  <c r="F170" i="1"/>
  <c r="D304" i="1"/>
  <c r="L304" i="1"/>
  <c r="T304" i="1"/>
  <c r="AB304" i="1"/>
  <c r="AK229" i="13"/>
  <c r="AK226" i="1"/>
  <c r="G319" i="1"/>
  <c r="O319" i="1"/>
  <c r="W319" i="1"/>
  <c r="AE319" i="1"/>
  <c r="L363" i="1"/>
  <c r="V170" i="1"/>
  <c r="E304" i="1"/>
  <c r="M304" i="1"/>
  <c r="U304" i="1"/>
  <c r="AC304" i="1"/>
  <c r="AJ281" i="1"/>
  <c r="X319" i="1"/>
  <c r="AF319" i="1"/>
  <c r="D339" i="1"/>
  <c r="L339" i="1"/>
  <c r="T339" i="1"/>
  <c r="AB339" i="1"/>
  <c r="I359" i="1"/>
  <c r="G403" i="1"/>
  <c r="O403" i="1"/>
  <c r="W403" i="1"/>
  <c r="AE403" i="1"/>
  <c r="Y359" i="1"/>
  <c r="U363" i="1"/>
  <c r="K375" i="1"/>
  <c r="AA375" i="1"/>
  <c r="Q383" i="1"/>
  <c r="I395" i="1"/>
  <c r="Y395" i="1"/>
  <c r="X407" i="1"/>
  <c r="J411" i="1"/>
  <c r="R411" i="1"/>
  <c r="Z411" i="1"/>
  <c r="I415" i="1"/>
  <c r="Y415" i="1"/>
  <c r="C419" i="1"/>
  <c r="F179" i="1"/>
  <c r="V179" i="1"/>
  <c r="AK19" i="1"/>
  <c r="AI29" i="1"/>
  <c r="AL54" i="13"/>
  <c r="AK54" i="1"/>
  <c r="AI59" i="1"/>
  <c r="AK61" i="1"/>
  <c r="AI62" i="1"/>
  <c r="AK67" i="1"/>
  <c r="AL119" i="13"/>
  <c r="AK119" i="1"/>
  <c r="O309" i="1"/>
  <c r="O310" i="1" s="1"/>
  <c r="AJ228" i="1"/>
  <c r="AK236" i="1"/>
  <c r="AL253" i="13"/>
  <c r="I319" i="1"/>
  <c r="Q319" i="1"/>
  <c r="Y319" i="1"/>
  <c r="H323" i="1"/>
  <c r="P323" i="1"/>
  <c r="X323" i="1"/>
  <c r="G327" i="1"/>
  <c r="O327" i="1"/>
  <c r="W327" i="1"/>
  <c r="AE327" i="1"/>
  <c r="E339" i="1"/>
  <c r="M339" i="1"/>
  <c r="U339" i="1"/>
  <c r="AC339" i="1"/>
  <c r="G339" i="1"/>
  <c r="W339" i="1"/>
  <c r="AE339" i="1"/>
  <c r="L343" i="1"/>
  <c r="T343" i="1"/>
  <c r="AB343" i="1"/>
  <c r="V355" i="1"/>
  <c r="V363" i="1"/>
  <c r="D375" i="1"/>
  <c r="L375" i="1"/>
  <c r="T375" i="1"/>
  <c r="C379" i="1"/>
  <c r="K379" i="1"/>
  <c r="S379" i="1"/>
  <c r="AA379" i="1"/>
  <c r="C391" i="1"/>
  <c r="AA391" i="1"/>
  <c r="B403" i="1"/>
  <c r="J403" i="1"/>
  <c r="R403" i="1"/>
  <c r="C411" i="1"/>
  <c r="K411" i="1"/>
  <c r="S411" i="1"/>
  <c r="AA411" i="1"/>
  <c r="D411" i="1"/>
  <c r="L411" i="1"/>
  <c r="T411" i="1"/>
  <c r="AB411" i="1"/>
  <c r="Q359" i="1"/>
  <c r="AC363" i="1"/>
  <c r="C375" i="1"/>
  <c r="S375" i="1"/>
  <c r="I383" i="1"/>
  <c r="Y383" i="1"/>
  <c r="B411" i="1"/>
  <c r="AH162" i="1"/>
  <c r="AN162" i="1" s="1"/>
  <c r="AG225" i="1"/>
  <c r="AL240" i="13"/>
  <c r="AI258" i="1"/>
  <c r="M323" i="1"/>
  <c r="AC323" i="1"/>
  <c r="F351" i="1"/>
  <c r="N351" i="1"/>
  <c r="V351" i="1"/>
  <c r="X363" i="1"/>
  <c r="D379" i="1"/>
  <c r="L379" i="1"/>
  <c r="T379" i="1"/>
  <c r="AB379" i="1"/>
  <c r="U391" i="1"/>
  <c r="AC391" i="1"/>
  <c r="E411" i="1"/>
  <c r="AF172" i="1"/>
  <c r="AF173" i="1" s="1"/>
  <c r="AJ81" i="1"/>
  <c r="AI130" i="1"/>
  <c r="AG133" i="1"/>
  <c r="S170" i="1"/>
  <c r="AH146" i="1"/>
  <c r="AN146" i="1" s="1"/>
  <c r="AJ387" i="1"/>
  <c r="AI275" i="1"/>
  <c r="D319" i="1"/>
  <c r="L319" i="1"/>
  <c r="T319" i="1"/>
  <c r="AB319" i="1"/>
  <c r="C323" i="1"/>
  <c r="K323" i="1"/>
  <c r="S323" i="1"/>
  <c r="AA323" i="1"/>
  <c r="O323" i="1"/>
  <c r="I327" i="1"/>
  <c r="Q327" i="1"/>
  <c r="Y327" i="1"/>
  <c r="I331" i="1"/>
  <c r="Q331" i="1"/>
  <c r="Y331" i="1"/>
  <c r="H335" i="1"/>
  <c r="P335" i="1"/>
  <c r="X335" i="1"/>
  <c r="AF335" i="1"/>
  <c r="J339" i="1"/>
  <c r="R339" i="1"/>
  <c r="W343" i="1"/>
  <c r="H343" i="1"/>
  <c r="G347" i="1"/>
  <c r="O347" i="1"/>
  <c r="W347" i="1"/>
  <c r="AE347" i="1"/>
  <c r="I355" i="1"/>
  <c r="Q355" i="1"/>
  <c r="Y355" i="1"/>
  <c r="G359" i="1"/>
  <c r="O359" i="1"/>
  <c r="W359" i="1"/>
  <c r="I363" i="1"/>
  <c r="Q363" i="1"/>
  <c r="Y363" i="1"/>
  <c r="F383" i="1"/>
  <c r="N383" i="1"/>
  <c r="V383" i="1"/>
  <c r="V391" i="1"/>
  <c r="D403" i="1"/>
  <c r="L403" i="1"/>
  <c r="T403" i="1"/>
  <c r="AB403" i="1"/>
  <c r="M403" i="1"/>
  <c r="AC403" i="1"/>
  <c r="N411" i="1"/>
  <c r="V411" i="1"/>
  <c r="AD411" i="1"/>
  <c r="AC415" i="1"/>
  <c r="AH33" i="1"/>
  <c r="AN33" i="1" s="1"/>
  <c r="AH75" i="1"/>
  <c r="AN75" i="1" s="1"/>
  <c r="C304" i="1"/>
  <c r="AH298" i="1"/>
  <c r="E319" i="1"/>
  <c r="U319" i="1"/>
  <c r="AC319" i="1"/>
  <c r="I339" i="1"/>
  <c r="Q339" i="1"/>
  <c r="Y339" i="1"/>
  <c r="C339" i="1"/>
  <c r="I347" i="1"/>
  <c r="Q347" i="1"/>
  <c r="Y347" i="1"/>
  <c r="F359" i="1"/>
  <c r="P359" i="1"/>
  <c r="X359" i="1"/>
  <c r="G387" i="1"/>
  <c r="AD395" i="1"/>
  <c r="E407" i="1"/>
  <c r="U407" i="1"/>
  <c r="AC407" i="1"/>
  <c r="P411" i="1"/>
  <c r="X411" i="1"/>
  <c r="AF411" i="1"/>
  <c r="H419" i="1"/>
  <c r="P419" i="1"/>
  <c r="X419" i="1"/>
  <c r="AF419" i="1"/>
  <c r="W170" i="1"/>
  <c r="R176" i="1"/>
  <c r="AH140" i="1"/>
  <c r="AN140" i="1" s="1"/>
  <c r="AE310" i="1"/>
  <c r="AH218" i="1"/>
  <c r="H170" i="1"/>
  <c r="X170" i="1"/>
  <c r="AK118" i="1"/>
  <c r="AG168" i="1"/>
  <c r="P304" i="1"/>
  <c r="Y307" i="1"/>
  <c r="P347" i="1"/>
  <c r="AK5" i="1"/>
  <c r="K179" i="1"/>
  <c r="AK37" i="1"/>
  <c r="AL38" i="1" s="1"/>
  <c r="AG91" i="1"/>
  <c r="AI101" i="1"/>
  <c r="AK115" i="1"/>
  <c r="AL116" i="1" s="1"/>
  <c r="AK122" i="1"/>
  <c r="AK125" i="1"/>
  <c r="AF170" i="1"/>
  <c r="AI149" i="1"/>
  <c r="AH155" i="1"/>
  <c r="AN155" i="1" s="1"/>
  <c r="AG159" i="1"/>
  <c r="T307" i="1"/>
  <c r="AB307" i="1"/>
  <c r="AJ205" i="1"/>
  <c r="AG221" i="1"/>
  <c r="AG231" i="1"/>
  <c r="AK244" i="1"/>
  <c r="AK250" i="1"/>
  <c r="AG251" i="1"/>
  <c r="AG278" i="1"/>
  <c r="H319" i="1"/>
  <c r="P355" i="1"/>
  <c r="X355" i="1"/>
  <c r="C363" i="1"/>
  <c r="K363" i="1"/>
  <c r="S363" i="1"/>
  <c r="AA363" i="1"/>
  <c r="F387" i="1"/>
  <c r="N387" i="1"/>
  <c r="V387" i="1"/>
  <c r="AD387" i="1"/>
  <c r="AI16" i="1"/>
  <c r="Z176" i="1"/>
  <c r="AI114" i="1"/>
  <c r="AH117" i="1"/>
  <c r="AN117" i="1" s="1"/>
  <c r="AG127" i="1"/>
  <c r="AC307" i="1"/>
  <c r="J179" i="1"/>
  <c r="R179" i="1"/>
  <c r="P170" i="1"/>
  <c r="AG42" i="1"/>
  <c r="AH49" i="1"/>
  <c r="AN49" i="1" s="1"/>
  <c r="AH78" i="1"/>
  <c r="AN78" i="1" s="1"/>
  <c r="AH101" i="1"/>
  <c r="AN101" i="1" s="1"/>
  <c r="AG104" i="1"/>
  <c r="Y176" i="1"/>
  <c r="AJ268" i="1"/>
  <c r="H347" i="1"/>
  <c r="AF347" i="1"/>
  <c r="E391" i="1"/>
  <c r="C179" i="1"/>
  <c r="S179" i="1"/>
  <c r="AA179" i="1"/>
  <c r="AG23" i="1"/>
  <c r="D172" i="1"/>
  <c r="D173" i="1" s="1"/>
  <c r="T172" i="1"/>
  <c r="T173" i="1" s="1"/>
  <c r="AH13" i="1"/>
  <c r="AN13" i="1" s="1"/>
  <c r="AK18" i="1"/>
  <c r="G172" i="1"/>
  <c r="G173" i="1" s="1"/>
  <c r="O172" i="1"/>
  <c r="O173" i="1" s="1"/>
  <c r="W172" i="1"/>
  <c r="W173" i="1" s="1"/>
  <c r="M176" i="1"/>
  <c r="AK40" i="1"/>
  <c r="AJ55" i="1"/>
  <c r="AH85" i="1"/>
  <c r="AN85" i="1" s="1"/>
  <c r="AG101" i="1"/>
  <c r="AI104" i="1"/>
  <c r="AG107" i="1"/>
  <c r="AL129" i="13"/>
  <c r="AG130" i="1"/>
  <c r="AH143" i="1"/>
  <c r="AN143" i="1" s="1"/>
  <c r="AI168" i="1"/>
  <c r="AI188" i="1"/>
  <c r="J307" i="1"/>
  <c r="J309" i="1"/>
  <c r="J310" i="1" s="1"/>
  <c r="AK196" i="1"/>
  <c r="Y304" i="1"/>
  <c r="AK220" i="1"/>
  <c r="AK276" i="1"/>
  <c r="AK283" i="1"/>
  <c r="AL284" i="1" s="1"/>
  <c r="AK299" i="13"/>
  <c r="AL300" i="13" s="1"/>
  <c r="AK296" i="1"/>
  <c r="AG317" i="1"/>
  <c r="V323" i="1"/>
  <c r="B327" i="1"/>
  <c r="J327" i="1"/>
  <c r="R327" i="1"/>
  <c r="Z327" i="1"/>
  <c r="AA327" i="1"/>
  <c r="R351" i="1"/>
  <c r="Z351" i="1"/>
  <c r="D363" i="1"/>
  <c r="T363" i="1"/>
  <c r="AB363" i="1"/>
  <c r="E363" i="1"/>
  <c r="M363" i="1"/>
  <c r="J383" i="1"/>
  <c r="P391" i="1"/>
  <c r="U403" i="1"/>
  <c r="Y407" i="1"/>
  <c r="Q415" i="1"/>
  <c r="N179" i="1"/>
  <c r="AE170" i="1"/>
  <c r="I179" i="1"/>
  <c r="Y179" i="1"/>
  <c r="J176" i="1"/>
  <c r="AJ39" i="1"/>
  <c r="AI68" i="1"/>
  <c r="AG120" i="1"/>
  <c r="AI152" i="1"/>
  <c r="AG155" i="1"/>
  <c r="AH198" i="1"/>
  <c r="AH208" i="1"/>
  <c r="B179" i="1"/>
  <c r="Z179" i="1"/>
  <c r="AG16" i="1"/>
  <c r="AG72" i="1"/>
  <c r="AL154" i="1"/>
  <c r="AL170" i="13"/>
  <c r="AJ225" i="1"/>
  <c r="AH285" i="1"/>
  <c r="F331" i="1"/>
  <c r="X347" i="1"/>
  <c r="M391" i="1"/>
  <c r="AK8" i="1"/>
  <c r="E172" i="1"/>
  <c r="E173" i="1" s="1"/>
  <c r="M172" i="1"/>
  <c r="M173" i="1" s="1"/>
  <c r="U172" i="1"/>
  <c r="U173" i="1" s="1"/>
  <c r="AC172" i="1"/>
  <c r="AC173" i="1" s="1"/>
  <c r="P172" i="1"/>
  <c r="P173" i="1" s="1"/>
  <c r="K170" i="1"/>
  <c r="AA170" i="1"/>
  <c r="F176" i="1"/>
  <c r="N176" i="1"/>
  <c r="V176" i="1"/>
  <c r="AJ36" i="1"/>
  <c r="AE172" i="1"/>
  <c r="AE173" i="1" s="1"/>
  <c r="AD176" i="1"/>
  <c r="H176" i="1"/>
  <c r="X176" i="1"/>
  <c r="AK70" i="1"/>
  <c r="AG78" i="1"/>
  <c r="AG88" i="1"/>
  <c r="L172" i="1"/>
  <c r="L173" i="1" s="1"/>
  <c r="AB172" i="1"/>
  <c r="AB173" i="1" s="1"/>
  <c r="AK157" i="1"/>
  <c r="AG165" i="1"/>
  <c r="K309" i="1"/>
  <c r="K310" i="1" s="1"/>
  <c r="S307" i="1"/>
  <c r="AJ191" i="1"/>
  <c r="K304" i="1"/>
  <c r="AA304" i="1"/>
  <c r="F307" i="1"/>
  <c r="AJ235" i="1"/>
  <c r="AK237" i="1"/>
  <c r="S309" i="1"/>
  <c r="S310" i="1" s="1"/>
  <c r="Z304" i="1"/>
  <c r="AG291" i="1"/>
  <c r="AK296" i="13"/>
  <c r="AL297" i="13" s="1"/>
  <c r="AK293" i="1"/>
  <c r="J319" i="1"/>
  <c r="Z319" i="1"/>
  <c r="G323" i="1"/>
  <c r="F339" i="1"/>
  <c r="N339" i="1"/>
  <c r="V339" i="1"/>
  <c r="AD339" i="1"/>
  <c r="F343" i="1"/>
  <c r="N343" i="1"/>
  <c r="AD343" i="1"/>
  <c r="S359" i="1"/>
  <c r="AI285" i="1"/>
  <c r="AJ16" i="1"/>
  <c r="E170" i="1"/>
  <c r="M170" i="1"/>
  <c r="U170" i="1"/>
  <c r="P176" i="1"/>
  <c r="I172" i="1"/>
  <c r="I173" i="1" s="1"/>
  <c r="Q172" i="1"/>
  <c r="Q173" i="1" s="1"/>
  <c r="Y172" i="1"/>
  <c r="Y173" i="1" s="1"/>
  <c r="AF176" i="1"/>
  <c r="AI52" i="1"/>
  <c r="AH62" i="1"/>
  <c r="AN62" i="1" s="1"/>
  <c r="AJ62" i="1"/>
  <c r="AI81" i="1"/>
  <c r="AK90" i="1"/>
  <c r="AG342" i="1"/>
  <c r="AJ94" i="1"/>
  <c r="U176" i="1"/>
  <c r="U307" i="1"/>
  <c r="AK197" i="13"/>
  <c r="AG377" i="1"/>
  <c r="AC309" i="1"/>
  <c r="AC310" i="1" s="1"/>
  <c r="AJ201" i="1"/>
  <c r="AH215" i="1"/>
  <c r="AK276" i="13"/>
  <c r="AK273" i="1"/>
  <c r="AL274" i="1" s="1"/>
  <c r="I335" i="1"/>
  <c r="Q335" i="1"/>
  <c r="Y335" i="1"/>
  <c r="G343" i="1"/>
  <c r="O343" i="1"/>
  <c r="L355" i="1"/>
  <c r="H403" i="1"/>
  <c r="X403" i="1"/>
  <c r="AF403" i="1"/>
  <c r="H172" i="1"/>
  <c r="H173" i="1" s="1"/>
  <c r="X172" i="1"/>
  <c r="X173" i="1" s="1"/>
  <c r="AH16" i="1"/>
  <c r="AN16" i="1" s="1"/>
  <c r="AI23" i="1"/>
  <c r="AK27" i="1"/>
  <c r="AK27" i="13"/>
  <c r="Q176" i="1"/>
  <c r="AI46" i="1"/>
  <c r="AH52" i="1"/>
  <c r="AN52" i="1" s="1"/>
  <c r="AG62" i="1"/>
  <c r="AJ68" i="1"/>
  <c r="AD170" i="1"/>
  <c r="AH114" i="1"/>
  <c r="AN114" i="1" s="1"/>
  <c r="AJ124" i="1"/>
  <c r="AJ149" i="1"/>
  <c r="AJ208" i="1"/>
  <c r="AG275" i="1"/>
  <c r="AK289" i="13"/>
  <c r="AK286" i="1"/>
  <c r="M331" i="1"/>
  <c r="U331" i="1"/>
  <c r="AC331" i="1"/>
  <c r="AF343" i="1"/>
  <c r="AF363" i="1"/>
  <c r="Q403" i="1"/>
  <c r="M411" i="1"/>
  <c r="U411" i="1"/>
  <c r="AH238" i="1"/>
  <c r="AH248" i="1"/>
  <c r="AI255" i="1"/>
  <c r="C319" i="1"/>
  <c r="K319" i="1"/>
  <c r="S319" i="1"/>
  <c r="AA319" i="1"/>
  <c r="H331" i="1"/>
  <c r="B335" i="1"/>
  <c r="J335" i="1"/>
  <c r="R335" i="1"/>
  <c r="Z335" i="1"/>
  <c r="C335" i="1"/>
  <c r="S335" i="1"/>
  <c r="AA335" i="1"/>
  <c r="O339" i="1"/>
  <c r="P343" i="1"/>
  <c r="X343" i="1"/>
  <c r="Y343" i="1"/>
  <c r="J347" i="1"/>
  <c r="R347" i="1"/>
  <c r="C351" i="1"/>
  <c r="K351" i="1"/>
  <c r="S351" i="1"/>
  <c r="AA351" i="1"/>
  <c r="AE359" i="1"/>
  <c r="E379" i="1"/>
  <c r="M379" i="1"/>
  <c r="U379" i="1"/>
  <c r="AC379" i="1"/>
  <c r="H379" i="1"/>
  <c r="X379" i="1"/>
  <c r="G383" i="1"/>
  <c r="O383" i="1"/>
  <c r="AE383" i="1"/>
  <c r="O387" i="1"/>
  <c r="W387" i="1"/>
  <c r="AE387" i="1"/>
  <c r="H387" i="1"/>
  <c r="J391" i="1"/>
  <c r="R391" i="1"/>
  <c r="Z391" i="1"/>
  <c r="K391" i="1"/>
  <c r="S391" i="1"/>
  <c r="J395" i="1"/>
  <c r="R395" i="1"/>
  <c r="Z395" i="1"/>
  <c r="B415" i="1"/>
  <c r="J415" i="1"/>
  <c r="R415" i="1"/>
  <c r="Z415" i="1"/>
  <c r="D415" i="1"/>
  <c r="L415" i="1"/>
  <c r="W419" i="1"/>
  <c r="F419" i="1"/>
  <c r="N419" i="1"/>
  <c r="AD419" i="1"/>
  <c r="F323" i="1"/>
  <c r="F327" i="1"/>
  <c r="N327" i="1"/>
  <c r="V327" i="1"/>
  <c r="D335" i="1"/>
  <c r="L335" i="1"/>
  <c r="P339" i="1"/>
  <c r="X339" i="1"/>
  <c r="Z343" i="1"/>
  <c r="D351" i="1"/>
  <c r="L351" i="1"/>
  <c r="T351" i="1"/>
  <c r="AB351" i="1"/>
  <c r="C355" i="1"/>
  <c r="K355" i="1"/>
  <c r="H359" i="1"/>
  <c r="G363" i="1"/>
  <c r="AE363" i="1"/>
  <c r="U375" i="1"/>
  <c r="F379" i="1"/>
  <c r="N379" i="1"/>
  <c r="I387" i="1"/>
  <c r="Y387" i="1"/>
  <c r="L391" i="1"/>
  <c r="AB391" i="1"/>
  <c r="C407" i="1"/>
  <c r="K407" i="1"/>
  <c r="S407" i="1"/>
  <c r="AA407" i="1"/>
  <c r="M407" i="1"/>
  <c r="C415" i="1"/>
  <c r="K415" i="1"/>
  <c r="S415" i="1"/>
  <c r="AA415" i="1"/>
  <c r="B331" i="1"/>
  <c r="J331" i="1"/>
  <c r="R331" i="1"/>
  <c r="Z331" i="1"/>
  <c r="E335" i="1"/>
  <c r="M335" i="1"/>
  <c r="U335" i="1"/>
  <c r="D347" i="1"/>
  <c r="L347" i="1"/>
  <c r="T347" i="1"/>
  <c r="AB347" i="1"/>
  <c r="M347" i="1"/>
  <c r="B387" i="1"/>
  <c r="R387" i="1"/>
  <c r="Z387" i="1"/>
  <c r="E403" i="1"/>
  <c r="I411" i="1"/>
  <c r="Q411" i="1"/>
  <c r="Y411" i="1"/>
  <c r="O415" i="1"/>
  <c r="W415" i="1"/>
  <c r="O335" i="1"/>
  <c r="W335" i="1"/>
  <c r="S339" i="1"/>
  <c r="C359" i="1"/>
  <c r="AA359" i="1"/>
  <c r="H375" i="1"/>
  <c r="P375" i="1"/>
  <c r="X375" i="1"/>
  <c r="AF375" i="1"/>
  <c r="Y379" i="1"/>
  <c r="F395" i="1"/>
  <c r="N395" i="1"/>
  <c r="V395" i="1"/>
  <c r="H395" i="1"/>
  <c r="AD403" i="1"/>
  <c r="V407" i="1"/>
  <c r="AD407" i="1"/>
  <c r="P407" i="1"/>
  <c r="F415" i="1"/>
  <c r="N415" i="1"/>
  <c r="V415" i="1"/>
  <c r="AD415" i="1"/>
  <c r="P415" i="1"/>
  <c r="X415" i="1"/>
  <c r="K419" i="1"/>
  <c r="S419" i="1"/>
  <c r="AA419" i="1"/>
  <c r="AG20" i="1"/>
  <c r="AJ111" i="1"/>
  <c r="AH111" i="1"/>
  <c r="AN111" i="1" s="1"/>
  <c r="AG111" i="1"/>
  <c r="AH124" i="1"/>
  <c r="AN124" i="1" s="1"/>
  <c r="AG146" i="1"/>
  <c r="AJ195" i="1"/>
  <c r="AI195" i="1"/>
  <c r="AK222" i="13"/>
  <c r="AL223" i="13" s="1"/>
  <c r="AK219" i="1"/>
  <c r="AG238" i="1"/>
  <c r="F172" i="1"/>
  <c r="F173" i="1" s="1"/>
  <c r="V172" i="1"/>
  <c r="V173" i="1" s="1"/>
  <c r="AH23" i="1"/>
  <c r="AN23" i="1" s="1"/>
  <c r="AG55" i="1"/>
  <c r="AJ91" i="1"/>
  <c r="AJ143" i="1"/>
  <c r="AK187" i="13"/>
  <c r="AG373" i="1"/>
  <c r="AB309" i="1"/>
  <c r="AB310" i="1" s="1"/>
  <c r="AK207" i="13"/>
  <c r="AG381" i="1"/>
  <c r="AK204" i="1"/>
  <c r="AJ215" i="1"/>
  <c r="AH221" i="1"/>
  <c r="AI7" i="1"/>
  <c r="AK31" i="13"/>
  <c r="AK31" i="1"/>
  <c r="AK63" i="13"/>
  <c r="AK63" i="1"/>
  <c r="AL64" i="1" s="1"/>
  <c r="AK132" i="13"/>
  <c r="AL132" i="13" s="1"/>
  <c r="AG354" i="1"/>
  <c r="AJ146" i="1"/>
  <c r="G170" i="1"/>
  <c r="R307" i="1"/>
  <c r="AK242" i="13"/>
  <c r="AK239" i="1"/>
  <c r="D179" i="1"/>
  <c r="L179" i="1"/>
  <c r="T179" i="1"/>
  <c r="AB179" i="1"/>
  <c r="AG36" i="1"/>
  <c r="AK41" i="1"/>
  <c r="AI42" i="1"/>
  <c r="AI55" i="1"/>
  <c r="AJ65" i="1"/>
  <c r="AI65" i="1"/>
  <c r="AG65" i="1"/>
  <c r="AK66" i="13"/>
  <c r="AK66" i="1"/>
  <c r="AI78" i="1"/>
  <c r="AJ104" i="1"/>
  <c r="AH104" i="1"/>
  <c r="AN104" i="1" s="1"/>
  <c r="AJ117" i="1"/>
  <c r="AK126" i="1"/>
  <c r="AJ130" i="1"/>
  <c r="AH130" i="1"/>
  <c r="AN130" i="1" s="1"/>
  <c r="AH149" i="1"/>
  <c r="AN149" i="1" s="1"/>
  <c r="AG149" i="1"/>
  <c r="AK153" i="13"/>
  <c r="AL154" i="13" s="1"/>
  <c r="AK150" i="1"/>
  <c r="AJ152" i="1"/>
  <c r="AH152" i="1"/>
  <c r="AN152" i="1" s="1"/>
  <c r="AG152" i="1"/>
  <c r="AI165" i="1"/>
  <c r="AJ165" i="1"/>
  <c r="C307" i="1"/>
  <c r="AA307" i="1"/>
  <c r="AE304" i="1"/>
  <c r="AK200" i="13"/>
  <c r="AK197" i="1"/>
  <c r="AI201" i="1"/>
  <c r="AK206" i="1"/>
  <c r="AG211" i="1"/>
  <c r="AG215" i="1"/>
  <c r="AI228" i="1"/>
  <c r="AI278" i="1"/>
  <c r="AJ295" i="1"/>
  <c r="AI295" i="1"/>
  <c r="AK15" i="13"/>
  <c r="AK21" i="13"/>
  <c r="AG7" i="1"/>
  <c r="AK109" i="13"/>
  <c r="AK109" i="1"/>
  <c r="AK138" i="13"/>
  <c r="AL139" i="13" s="1"/>
  <c r="AK138" i="1"/>
  <c r="AL139" i="1" s="1"/>
  <c r="E176" i="1"/>
  <c r="AK203" i="13"/>
  <c r="AG378" i="1"/>
  <c r="AH7" i="1"/>
  <c r="O176" i="1"/>
  <c r="AI39" i="1"/>
  <c r="AK76" i="13"/>
  <c r="AK76" i="1"/>
  <c r="AL77" i="1" s="1"/>
  <c r="AI124" i="1"/>
  <c r="AJ162" i="1"/>
  <c r="AI162" i="1"/>
  <c r="AG162" i="1"/>
  <c r="AK166" i="13"/>
  <c r="AK163" i="1"/>
  <c r="AL164" i="1" s="1"/>
  <c r="D309" i="1"/>
  <c r="D310" i="1" s="1"/>
  <c r="I307" i="1"/>
  <c r="AG188" i="1"/>
  <c r="AK246" i="13"/>
  <c r="AL247" i="13" s="1"/>
  <c r="AK243" i="1"/>
  <c r="AG268" i="1"/>
  <c r="AH268" i="1"/>
  <c r="AJ271" i="1"/>
  <c r="AH271" i="1"/>
  <c r="AG271" i="1"/>
  <c r="AJ288" i="1"/>
  <c r="AJ33" i="1"/>
  <c r="AI33" i="1"/>
  <c r="AG33" i="1"/>
  <c r="AK34" i="13"/>
  <c r="AL35" i="13" s="1"/>
  <c r="AK34" i="1"/>
  <c r="AJ75" i="1"/>
  <c r="AI91" i="1"/>
  <c r="AG117" i="1"/>
  <c r="AK161" i="13"/>
  <c r="AL161" i="13" s="1"/>
  <c r="AG361" i="1"/>
  <c r="I176" i="1"/>
  <c r="U309" i="1"/>
  <c r="U310" i="1" s="1"/>
  <c r="AJ188" i="1"/>
  <c r="Z307" i="1"/>
  <c r="AH188" i="1"/>
  <c r="AH201" i="1"/>
  <c r="AI225" i="1"/>
  <c r="AJ238" i="1"/>
  <c r="AJ265" i="1"/>
  <c r="AJ278" i="1"/>
  <c r="G304" i="1"/>
  <c r="E179" i="1"/>
  <c r="M179" i="1"/>
  <c r="U179" i="1"/>
  <c r="AK9" i="1"/>
  <c r="AI10" i="1"/>
  <c r="AI20" i="1"/>
  <c r="AH20" i="1"/>
  <c r="AN20" i="1" s="1"/>
  <c r="AJ23" i="1"/>
  <c r="I170" i="1"/>
  <c r="Q170" i="1"/>
  <c r="Y170" i="1"/>
  <c r="AH29" i="1"/>
  <c r="AN29" i="1" s="1"/>
  <c r="AG29" i="1"/>
  <c r="AH36" i="1"/>
  <c r="AN36" i="1" s="1"/>
  <c r="AH42" i="1"/>
  <c r="AN42" i="1" s="1"/>
  <c r="AJ42" i="1"/>
  <c r="AG49" i="1"/>
  <c r="AK51" i="13"/>
  <c r="AG330" i="1"/>
  <c r="AG59" i="1"/>
  <c r="AJ78" i="1"/>
  <c r="AH81" i="1"/>
  <c r="AN81" i="1" s="1"/>
  <c r="AG81" i="1"/>
  <c r="AK83" i="13"/>
  <c r="AK83" i="1"/>
  <c r="AL84" i="1" s="1"/>
  <c r="AJ85" i="1"/>
  <c r="AI85" i="1"/>
  <c r="AG85" i="1"/>
  <c r="AK86" i="13"/>
  <c r="AK86" i="1"/>
  <c r="AK87" i="1"/>
  <c r="AK93" i="1"/>
  <c r="AI94" i="1"/>
  <c r="AI117" i="1"/>
  <c r="AI127" i="1"/>
  <c r="AG357" i="1"/>
  <c r="AK142" i="13"/>
  <c r="AL142" i="13" s="1"/>
  <c r="AK142" i="1"/>
  <c r="AL142" i="1" s="1"/>
  <c r="AJ155" i="1"/>
  <c r="AI155" i="1"/>
  <c r="G309" i="1"/>
  <c r="G310" i="1" s="1"/>
  <c r="W309" i="1"/>
  <c r="W310" i="1" s="1"/>
  <c r="L307" i="1"/>
  <c r="H304" i="1"/>
  <c r="X304" i="1"/>
  <c r="AF304" i="1"/>
  <c r="AG195" i="1"/>
  <c r="AK202" i="13"/>
  <c r="AK199" i="1"/>
  <c r="AK200" i="1"/>
  <c r="AK216" i="1"/>
  <c r="AG255" i="1"/>
  <c r="AH255" i="1"/>
  <c r="AJ255" i="1"/>
  <c r="AH39" i="1"/>
  <c r="AN39" i="1" s="1"/>
  <c r="AJ72" i="1"/>
  <c r="AK80" i="13"/>
  <c r="AL80" i="13" s="1"/>
  <c r="AK80" i="1"/>
  <c r="AJ136" i="1"/>
  <c r="AI136" i="1"/>
  <c r="AG136" i="1"/>
  <c r="AK147" i="13"/>
  <c r="AK144" i="1"/>
  <c r="AK163" i="13"/>
  <c r="AL164" i="13" s="1"/>
  <c r="AK160" i="1"/>
  <c r="AI261" i="1"/>
  <c r="AJ261" i="1"/>
  <c r="AG261" i="1"/>
  <c r="AK269" i="13"/>
  <c r="AK266" i="1"/>
  <c r="I309" i="1"/>
  <c r="I310" i="1" s="1"/>
  <c r="AJ7" i="1"/>
  <c r="G176" i="1"/>
  <c r="L309" i="1"/>
  <c r="L310" i="1" s="1"/>
  <c r="AH10" i="1"/>
  <c r="AN10" i="1" s="1"/>
  <c r="R172" i="1"/>
  <c r="R173" i="1" s="1"/>
  <c r="AJ10" i="1"/>
  <c r="J170" i="1"/>
  <c r="Z170" i="1"/>
  <c r="C176" i="1"/>
  <c r="K176" i="1"/>
  <c r="AA176" i="1"/>
  <c r="AJ46" i="1"/>
  <c r="AH46" i="1"/>
  <c r="AN46" i="1" s="1"/>
  <c r="AG46" i="1"/>
  <c r="AK53" i="1"/>
  <c r="AH59" i="1"/>
  <c r="AN59" i="1" s="1"/>
  <c r="AG338" i="1"/>
  <c r="AK77" i="13"/>
  <c r="AK167" i="13"/>
  <c r="AG362" i="1"/>
  <c r="AK186" i="13"/>
  <c r="AK183" i="1"/>
  <c r="AK184" i="1"/>
  <c r="X309" i="1"/>
  <c r="X310" i="1" s="1"/>
  <c r="I304" i="1"/>
  <c r="AH195" i="1"/>
  <c r="AG205" i="1"/>
  <c r="AG228" i="1"/>
  <c r="AH288" i="1"/>
  <c r="AH301" i="1"/>
  <c r="G179" i="1"/>
  <c r="O179" i="1"/>
  <c r="W179" i="1"/>
  <c r="AE179" i="1"/>
  <c r="AG10" i="1"/>
  <c r="C172" i="1"/>
  <c r="C173" i="1" s="1"/>
  <c r="K172" i="1"/>
  <c r="K173" i="1" s="1"/>
  <c r="S172" i="1"/>
  <c r="S173" i="1" s="1"/>
  <c r="AA172" i="1"/>
  <c r="AA173" i="1" s="1"/>
  <c r="AK11" i="13"/>
  <c r="AK11" i="1"/>
  <c r="AJ13" i="1"/>
  <c r="AI13" i="1"/>
  <c r="AG13" i="1"/>
  <c r="AK14" i="13"/>
  <c r="AK14" i="1"/>
  <c r="AJ26" i="1"/>
  <c r="D176" i="1"/>
  <c r="L176" i="1"/>
  <c r="T176" i="1"/>
  <c r="AB176" i="1"/>
  <c r="AJ49" i="1"/>
  <c r="AI49" i="1"/>
  <c r="AH72" i="1"/>
  <c r="AN72" i="1" s="1"/>
  <c r="AH88" i="1"/>
  <c r="AN88" i="1" s="1"/>
  <c r="AJ88" i="1"/>
  <c r="AG94" i="1"/>
  <c r="AK96" i="13"/>
  <c r="AK96" i="1"/>
  <c r="AJ98" i="1"/>
  <c r="AI98" i="1"/>
  <c r="AG98" i="1"/>
  <c r="AK99" i="13"/>
  <c r="AK99" i="1"/>
  <c r="AK100" i="1"/>
  <c r="AK106" i="1"/>
  <c r="AI107" i="1"/>
  <c r="AI111" i="1"/>
  <c r="AI120" i="1"/>
  <c r="AK132" i="1"/>
  <c r="AI133" i="1"/>
  <c r="AK147" i="1"/>
  <c r="AK158" i="1"/>
  <c r="AI159" i="1"/>
  <c r="AJ168" i="1"/>
  <c r="AH168" i="1"/>
  <c r="AN168" i="1" s="1"/>
  <c r="Q309" i="1"/>
  <c r="Q310" i="1" s="1"/>
  <c r="Y309" i="1"/>
  <c r="Y310" i="1" s="1"/>
  <c r="AG185" i="1"/>
  <c r="N307" i="1"/>
  <c r="V307" i="1"/>
  <c r="AD307" i="1"/>
  <c r="R304" i="1"/>
  <c r="AG201" i="1"/>
  <c r="AI205" i="1"/>
  <c r="AK227" i="13"/>
  <c r="AL227" i="13" s="1"/>
  <c r="AK224" i="1"/>
  <c r="AG389" i="1"/>
  <c r="AJ231" i="1"/>
  <c r="AH265" i="1"/>
  <c r="AK25" i="13"/>
  <c r="AL25" i="13" s="1"/>
  <c r="AG322" i="1"/>
  <c r="C170" i="1"/>
  <c r="N172" i="1"/>
  <c r="N173" i="1" s="1"/>
  <c r="AI26" i="1"/>
  <c r="AE176" i="1"/>
  <c r="AH91" i="1"/>
  <c r="AN91" i="1" s="1"/>
  <c r="AJ114" i="1"/>
  <c r="T309" i="1"/>
  <c r="T310" i="1" s="1"/>
  <c r="AG374" i="1"/>
  <c r="AK193" i="13"/>
  <c r="AL193" i="13" s="1"/>
  <c r="J172" i="1"/>
  <c r="J173" i="1" s="1"/>
  <c r="Z172" i="1"/>
  <c r="Z173" i="1" s="1"/>
  <c r="R170" i="1"/>
  <c r="S176" i="1"/>
  <c r="AI36" i="1"/>
  <c r="AK44" i="13"/>
  <c r="AL45" i="13" s="1"/>
  <c r="AK44" i="1"/>
  <c r="AJ59" i="1"/>
  <c r="AK74" i="13"/>
  <c r="AL74" i="13" s="1"/>
  <c r="AK74" i="1"/>
  <c r="AH94" i="1"/>
  <c r="AN94" i="1" s="1"/>
  <c r="AJ140" i="1"/>
  <c r="H309" i="1"/>
  <c r="H310" i="1" s="1"/>
  <c r="P309" i="1"/>
  <c r="P310" i="1" s="1"/>
  <c r="AF310" i="1"/>
  <c r="AK190" i="1"/>
  <c r="Q304" i="1"/>
  <c r="AI191" i="1"/>
  <c r="AK213" i="13"/>
  <c r="AG382" i="1"/>
  <c r="AK210" i="1"/>
  <c r="H179" i="1"/>
  <c r="P179" i="1"/>
  <c r="X179" i="1"/>
  <c r="AF179" i="1"/>
  <c r="D170" i="1"/>
  <c r="L170" i="1"/>
  <c r="AB170" i="1"/>
  <c r="AG39" i="1"/>
  <c r="AG52" i="1"/>
  <c r="AI72" i="1"/>
  <c r="AK79" i="1"/>
  <c r="AI88" i="1"/>
  <c r="AH107" i="1"/>
  <c r="AN107" i="1" s="1"/>
  <c r="AJ107" i="1"/>
  <c r="AG114" i="1"/>
  <c r="AK116" i="13"/>
  <c r="AL116" i="13" s="1"/>
  <c r="AG350" i="1"/>
  <c r="AG124" i="1"/>
  <c r="AH133" i="1"/>
  <c r="AN133" i="1" s="1"/>
  <c r="AJ133" i="1"/>
  <c r="AH136" i="1"/>
  <c r="AN136" i="1" s="1"/>
  <c r="AK151" i="13"/>
  <c r="AK148" i="1"/>
  <c r="AH159" i="1"/>
  <c r="AN159" i="1" s="1"/>
  <c r="AJ159" i="1"/>
  <c r="Z309" i="1"/>
  <c r="Z310" i="1" s="1"/>
  <c r="AJ185" i="1"/>
  <c r="AG191" i="1"/>
  <c r="AK196" i="13"/>
  <c r="AK193" i="1"/>
  <c r="AJ198" i="1"/>
  <c r="AI198" i="1"/>
  <c r="AG198" i="1"/>
  <c r="AH261" i="1"/>
  <c r="AI268" i="1"/>
  <c r="AI271" i="1"/>
  <c r="AK279" i="1"/>
  <c r="AL280" i="1" s="1"/>
  <c r="AK292" i="13"/>
  <c r="AK289" i="1"/>
  <c r="AL290" i="1" s="1"/>
  <c r="B359" i="1"/>
  <c r="J359" i="1"/>
  <c r="R359" i="1"/>
  <c r="Z359" i="1"/>
  <c r="E387" i="1"/>
  <c r="U387" i="1"/>
  <c r="AK12" i="1"/>
  <c r="AG26" i="1"/>
  <c r="AK32" i="1"/>
  <c r="AK38" i="13"/>
  <c r="AL38" i="13" s="1"/>
  <c r="AG326" i="1"/>
  <c r="AK45" i="1"/>
  <c r="AK47" i="1"/>
  <c r="AH55" i="1"/>
  <c r="AN55" i="1" s="1"/>
  <c r="AK58" i="13"/>
  <c r="AG333" i="1"/>
  <c r="AH68" i="1"/>
  <c r="AN68" i="1" s="1"/>
  <c r="AK71" i="13"/>
  <c r="AG337" i="1"/>
  <c r="AK103" i="13"/>
  <c r="AG346" i="1"/>
  <c r="AK112" i="1"/>
  <c r="AH120" i="1"/>
  <c r="AN120" i="1" s="1"/>
  <c r="AK123" i="13"/>
  <c r="AG353" i="1"/>
  <c r="AH127" i="1"/>
  <c r="AN127" i="1" s="1"/>
  <c r="AI146" i="1"/>
  <c r="AK151" i="1"/>
  <c r="AH165" i="1"/>
  <c r="AN165" i="1" s="1"/>
  <c r="B172" i="1"/>
  <c r="R309" i="1"/>
  <c r="R310" i="1" s="1"/>
  <c r="AH185" i="1"/>
  <c r="N304" i="1"/>
  <c r="V304" i="1"/>
  <c r="AD304" i="1"/>
  <c r="AK217" i="13"/>
  <c r="AG385" i="1"/>
  <c r="AI218" i="1"/>
  <c r="AJ221" i="1"/>
  <c r="AI221" i="1"/>
  <c r="AH231" i="1"/>
  <c r="AI231" i="1"/>
  <c r="AI241" i="1"/>
  <c r="AG258" i="1"/>
  <c r="AJ258" i="1"/>
  <c r="AH258" i="1"/>
  <c r="AK280" i="13"/>
  <c r="AL280" i="13" s="1"/>
  <c r="AK277" i="1"/>
  <c r="AJ291" i="1"/>
  <c r="AK294" i="1"/>
  <c r="E323" i="1"/>
  <c r="U323" i="1"/>
  <c r="AK303" i="13"/>
  <c r="AG418" i="1"/>
  <c r="G335" i="1"/>
  <c r="AE335" i="1"/>
  <c r="M387" i="1"/>
  <c r="AC387" i="1"/>
  <c r="AH26" i="1"/>
  <c r="AN26" i="1" s="1"/>
  <c r="AG75" i="1"/>
  <c r="AG140" i="1"/>
  <c r="AG143" i="1"/>
  <c r="C309" i="1"/>
  <c r="C310" i="1" s="1"/>
  <c r="AA309" i="1"/>
  <c r="AA310" i="1" s="1"/>
  <c r="AI185" i="1"/>
  <c r="E307" i="1"/>
  <c r="M307" i="1"/>
  <c r="O304" i="1"/>
  <c r="W304" i="1"/>
  <c r="AG208" i="1"/>
  <c r="AI208" i="1"/>
  <c r="AI397" i="1"/>
  <c r="AI393" i="1"/>
  <c r="AH241" i="1"/>
  <c r="AG241" i="1"/>
  <c r="AI248" i="1"/>
  <c r="AJ248" i="1"/>
  <c r="AG248" i="1"/>
  <c r="AK257" i="13"/>
  <c r="AG401" i="1"/>
  <c r="AK254" i="1"/>
  <c r="AG405" i="1"/>
  <c r="AK267" i="13"/>
  <c r="AL267" i="13" s="1"/>
  <c r="AK264" i="1"/>
  <c r="AK270" i="13"/>
  <c r="AK267" i="1"/>
  <c r="AJ275" i="1"/>
  <c r="AH275" i="1"/>
  <c r="AI281" i="1"/>
  <c r="AG281" i="1"/>
  <c r="AK290" i="13"/>
  <c r="AK287" i="1"/>
  <c r="AK293" i="13"/>
  <c r="AG414" i="1"/>
  <c r="AH295" i="1"/>
  <c r="AG321" i="1"/>
  <c r="AD327" i="1"/>
  <c r="N331" i="1"/>
  <c r="V331" i="1"/>
  <c r="AD331" i="1"/>
  <c r="AK12" i="13"/>
  <c r="AI75" i="1"/>
  <c r="AI140" i="1"/>
  <c r="AI143" i="1"/>
  <c r="E309" i="1"/>
  <c r="E310" i="1" s="1"/>
  <c r="M309" i="1"/>
  <c r="M310" i="1" s="1"/>
  <c r="G307" i="1"/>
  <c r="W307" i="1"/>
  <c r="AE307" i="1"/>
  <c r="AH205" i="1"/>
  <c r="AK212" i="13"/>
  <c r="AK209" i="1"/>
  <c r="AK217" i="1"/>
  <c r="AK220" i="13"/>
  <c r="AL220" i="13" s="1"/>
  <c r="AJ251" i="1"/>
  <c r="AI251" i="1"/>
  <c r="AH251" i="1"/>
  <c r="AG285" i="1"/>
  <c r="AJ285" i="1"/>
  <c r="AJ298" i="1"/>
  <c r="AI298" i="1"/>
  <c r="AG298" i="1"/>
  <c r="AK302" i="13"/>
  <c r="AK299" i="1"/>
  <c r="AK300" i="1"/>
  <c r="AG358" i="1"/>
  <c r="Q387" i="1"/>
  <c r="AK58" i="1"/>
  <c r="AG334" i="1"/>
  <c r="AK64" i="13"/>
  <c r="AK71" i="1"/>
  <c r="AK73" i="1"/>
  <c r="AK84" i="13"/>
  <c r="AG341" i="1"/>
  <c r="AG345" i="1"/>
  <c r="AK97" i="13"/>
  <c r="AK103" i="1"/>
  <c r="AK110" i="13"/>
  <c r="AG349" i="1"/>
  <c r="AK123" i="1"/>
  <c r="AK129" i="1"/>
  <c r="AK167" i="1"/>
  <c r="F309" i="1"/>
  <c r="F310" i="1" s="1"/>
  <c r="N309" i="1"/>
  <c r="N310" i="1" s="1"/>
  <c r="V309" i="1"/>
  <c r="V310" i="1" s="1"/>
  <c r="AD310" i="1"/>
  <c r="AK187" i="1"/>
  <c r="H307" i="1"/>
  <c r="P307" i="1"/>
  <c r="X307" i="1"/>
  <c r="AF307" i="1"/>
  <c r="B303" i="1"/>
  <c r="J304" i="1"/>
  <c r="AH191" i="1"/>
  <c r="AK203" i="1"/>
  <c r="AK216" i="13"/>
  <c r="AK213" i="1"/>
  <c r="AK214" i="1"/>
  <c r="AK243" i="13"/>
  <c r="AK240" i="1"/>
  <c r="AK260" i="13"/>
  <c r="AK257" i="1"/>
  <c r="AG301" i="1"/>
  <c r="AJ301" i="1"/>
  <c r="AI301" i="1"/>
  <c r="I323" i="1"/>
  <c r="Q323" i="1"/>
  <c r="AG325" i="1"/>
  <c r="AG329" i="1"/>
  <c r="P395" i="1"/>
  <c r="X395" i="1"/>
  <c r="AH393" i="1"/>
  <c r="AI215" i="1"/>
  <c r="AH228" i="1"/>
  <c r="AK233" i="13"/>
  <c r="AG390" i="1"/>
  <c r="AI238" i="1"/>
  <c r="AK249" i="13"/>
  <c r="AL250" i="13" s="1"/>
  <c r="AK246" i="1"/>
  <c r="AK247" i="1"/>
  <c r="AK249" i="1"/>
  <c r="AK263" i="13"/>
  <c r="AG402" i="1"/>
  <c r="AK272" i="13"/>
  <c r="AK269" i="1"/>
  <c r="AL270" i="1" s="1"/>
  <c r="AK277" i="13"/>
  <c r="AG409" i="1"/>
  <c r="AI291" i="1"/>
  <c r="AK297" i="1"/>
  <c r="E347" i="1"/>
  <c r="AC347" i="1"/>
  <c r="P379" i="1"/>
  <c r="AG235" i="1"/>
  <c r="AG265" i="1"/>
  <c r="AH281" i="1"/>
  <c r="AG288" i="1"/>
  <c r="P319" i="1"/>
  <c r="J323" i="1"/>
  <c r="I343" i="1"/>
  <c r="AD351" i="1"/>
  <c r="F355" i="1"/>
  <c r="AD355" i="1"/>
  <c r="AG386" i="1"/>
  <c r="AJ397" i="1"/>
  <c r="AG398" i="1"/>
  <c r="B407" i="1"/>
  <c r="J407" i="1"/>
  <c r="R407" i="1"/>
  <c r="Z407" i="1"/>
  <c r="AI211" i="1"/>
  <c r="AH211" i="1"/>
  <c r="AH387" i="1"/>
  <c r="AK387" i="1" s="1"/>
  <c r="AN375" i="1" s="1"/>
  <c r="AH225" i="1"/>
  <c r="AK230" i="13"/>
  <c r="AK227" i="1"/>
  <c r="AI235" i="1"/>
  <c r="AI265" i="1"/>
  <c r="AH278" i="1"/>
  <c r="AK283" i="13"/>
  <c r="AL283" i="13" s="1"/>
  <c r="AG410" i="1"/>
  <c r="AI288" i="1"/>
  <c r="AG295" i="1"/>
  <c r="AJ211" i="1"/>
  <c r="AG218" i="1"/>
  <c r="AJ218" i="1"/>
  <c r="AK223" i="1"/>
  <c r="AK230" i="1"/>
  <c r="AG406" i="1"/>
  <c r="AK273" i="13"/>
  <c r="P331" i="1"/>
  <c r="Y351" i="1"/>
  <c r="H363" i="1"/>
  <c r="P363" i="1"/>
  <c r="E343" i="1"/>
  <c r="M343" i="1"/>
  <c r="U343" i="1"/>
  <c r="AC343" i="1"/>
  <c r="G375" i="1"/>
  <c r="O375" i="1"/>
  <c r="W375" i="1"/>
  <c r="AE375" i="1"/>
  <c r="AG399" i="1"/>
  <c r="AJ399" i="1"/>
  <c r="AH399" i="1"/>
  <c r="AK399" i="1" s="1"/>
  <c r="AN378" i="1" s="1"/>
  <c r="AK237" i="13"/>
  <c r="AG397" i="1"/>
  <c r="AG393" i="1"/>
  <c r="AK287" i="13"/>
  <c r="AL287" i="13" s="1"/>
  <c r="AG413" i="1"/>
  <c r="G331" i="1"/>
  <c r="O331" i="1"/>
  <c r="W331" i="1"/>
  <c r="AE331" i="1"/>
  <c r="D383" i="1"/>
  <c r="L383" i="1"/>
  <c r="T383" i="1"/>
  <c r="AB383" i="1"/>
  <c r="F391" i="1"/>
  <c r="AD391" i="1"/>
  <c r="AI399" i="1"/>
  <c r="H411" i="1"/>
  <c r="C347" i="1"/>
  <c r="K347" i="1"/>
  <c r="S347" i="1"/>
  <c r="AA347" i="1"/>
  <c r="E383" i="1"/>
  <c r="M383" i="1"/>
  <c r="U383" i="1"/>
  <c r="AC383" i="1"/>
  <c r="G391" i="1"/>
  <c r="O391" i="1"/>
  <c r="W391" i="1"/>
  <c r="AE391" i="1"/>
  <c r="P387" i="1"/>
  <c r="X387" i="1"/>
  <c r="G395" i="1"/>
  <c r="O395" i="1"/>
  <c r="W395" i="1"/>
  <c r="AE395" i="1"/>
  <c r="B419" i="1"/>
  <c r="J419" i="1"/>
  <c r="R419" i="1"/>
  <c r="Z419" i="1"/>
  <c r="AL19" i="13" l="1"/>
  <c r="AL61" i="13"/>
  <c r="AL135" i="1"/>
  <c r="AL123" i="13"/>
  <c r="AL15" i="1"/>
  <c r="AL148" i="13"/>
  <c r="AL51" i="13"/>
  <c r="AL67" i="13"/>
  <c r="AL207" i="13"/>
  <c r="AL41" i="13"/>
  <c r="AL151" i="13"/>
  <c r="AL97" i="1"/>
  <c r="AL194" i="1"/>
  <c r="AL106" i="13"/>
  <c r="AL71" i="13"/>
  <c r="AL32" i="13"/>
  <c r="AL6" i="13"/>
  <c r="AJ419" i="13"/>
  <c r="AH383" i="13"/>
  <c r="AK383" i="13" s="1"/>
  <c r="AM380" i="13" s="1"/>
  <c r="AJ331" i="13"/>
  <c r="AL9" i="13"/>
  <c r="AJ427" i="13"/>
  <c r="AI415" i="13"/>
  <c r="AL100" i="13"/>
  <c r="AL22" i="13"/>
  <c r="AL110" i="1"/>
  <c r="AI403" i="13"/>
  <c r="AL28" i="13"/>
  <c r="AL22" i="1"/>
  <c r="AL51" i="1"/>
  <c r="AI419" i="13"/>
  <c r="AJ383" i="13"/>
  <c r="AG411" i="13"/>
  <c r="AH399" i="13"/>
  <c r="AK399" i="13" s="1"/>
  <c r="AM384" i="13" s="1"/>
  <c r="AG355" i="13"/>
  <c r="AJ335" i="13"/>
  <c r="AJ363" i="13"/>
  <c r="AH351" i="13"/>
  <c r="AK351" i="13" s="1"/>
  <c r="AM331" i="13" s="1"/>
  <c r="AL126" i="13"/>
  <c r="AH312" i="13"/>
  <c r="AI391" i="13"/>
  <c r="AG367" i="13"/>
  <c r="AH363" i="13"/>
  <c r="AK363" i="13" s="1"/>
  <c r="AM334" i="13" s="1"/>
  <c r="AG347" i="13"/>
  <c r="AG423" i="13"/>
  <c r="AJ371" i="13"/>
  <c r="AL113" i="1"/>
  <c r="AL93" i="1"/>
  <c r="AL200" i="13"/>
  <c r="AG371" i="13"/>
  <c r="AG383" i="13"/>
  <c r="AJ367" i="13"/>
  <c r="AH347" i="13"/>
  <c r="AK347" i="13" s="1"/>
  <c r="AM330" i="13" s="1"/>
  <c r="AG363" i="13"/>
  <c r="AJ351" i="13"/>
  <c r="AI331" i="13"/>
  <c r="AI427" i="13"/>
  <c r="AJ423" i="13"/>
  <c r="AG403" i="13"/>
  <c r="AG419" i="13"/>
  <c r="AH415" i="13"/>
  <c r="AK415" i="13" s="1"/>
  <c r="AM388" i="13" s="1"/>
  <c r="AJ403" i="13"/>
  <c r="AJ411" i="13"/>
  <c r="AJ399" i="13"/>
  <c r="AH391" i="13"/>
  <c r="AK391" i="13" s="1"/>
  <c r="AM382" i="13" s="1"/>
  <c r="AJ355" i="13"/>
  <c r="AH335" i="13"/>
  <c r="AK335" i="13" s="1"/>
  <c r="AM327" i="13" s="1"/>
  <c r="AL87" i="13"/>
  <c r="AH411" i="13"/>
  <c r="AK411" i="13" s="1"/>
  <c r="AM387" i="13" s="1"/>
  <c r="AI399" i="13"/>
  <c r="AJ391" i="13"/>
  <c r="AG427" i="13"/>
  <c r="AG343" i="13"/>
  <c r="AH367" i="13"/>
  <c r="AK367" i="13" s="1"/>
  <c r="AM335" i="13" s="1"/>
  <c r="AI351" i="13"/>
  <c r="AJ415" i="13"/>
  <c r="AI383" i="13"/>
  <c r="AH371" i="13"/>
  <c r="AK371" i="13" s="1"/>
  <c r="AM336" i="13" s="1"/>
  <c r="AH355" i="13"/>
  <c r="AK355" i="13" s="1"/>
  <c r="AM332" i="13" s="1"/>
  <c r="AI363" i="13"/>
  <c r="AG339" i="13"/>
  <c r="AI347" i="13"/>
  <c r="AJ312" i="13"/>
  <c r="AI312" i="13"/>
  <c r="AG331" i="13"/>
  <c r="AG399" i="13"/>
  <c r="AI423" i="13"/>
  <c r="AH419" i="13"/>
  <c r="AK419" i="13" s="1"/>
  <c r="AM389" i="13" s="1"/>
  <c r="AI411" i="13"/>
  <c r="AG391" i="13"/>
  <c r="AH427" i="13"/>
  <c r="AK427" i="13" s="1"/>
  <c r="AM391" i="13" s="1"/>
  <c r="AI367" i="13"/>
  <c r="AG415" i="13"/>
  <c r="AI355" i="13"/>
  <c r="AI335" i="13"/>
  <c r="AJ347" i="13"/>
  <c r="AG312" i="13"/>
  <c r="AG335" i="13"/>
  <c r="AH331" i="13"/>
  <c r="AK331" i="13" s="1"/>
  <c r="AM326" i="13" s="1"/>
  <c r="AI371" i="13"/>
  <c r="AG351" i="13"/>
  <c r="AH423" i="13"/>
  <c r="AK423" i="13" s="1"/>
  <c r="AM390" i="13" s="1"/>
  <c r="AH403" i="13"/>
  <c r="AK403" i="13" s="1"/>
  <c r="AM385" i="13" s="1"/>
  <c r="AJ327" i="13"/>
  <c r="AL158" i="1"/>
  <c r="AL161" i="1"/>
  <c r="AL287" i="1"/>
  <c r="AH343" i="13"/>
  <c r="AK343" i="13" s="1"/>
  <c r="AM329" i="13" s="1"/>
  <c r="AI339" i="13"/>
  <c r="AI306" i="13"/>
  <c r="AH306" i="13"/>
  <c r="B307" i="13"/>
  <c r="AG306" i="13"/>
  <c r="AJ306" i="13"/>
  <c r="AG327" i="13"/>
  <c r="AJ172" i="13"/>
  <c r="AI172" i="13"/>
  <c r="AH172" i="13"/>
  <c r="B173" i="13"/>
  <c r="AG172" i="13"/>
  <c r="AJ178" i="13"/>
  <c r="AJ175" i="13"/>
  <c r="AJ343" i="13"/>
  <c r="AJ339" i="13"/>
  <c r="AH327" i="13"/>
  <c r="AK327" i="13" s="1"/>
  <c r="AM325" i="13" s="1"/>
  <c r="AH181" i="13"/>
  <c r="AI181" i="13"/>
  <c r="AG181" i="13"/>
  <c r="B182" i="13"/>
  <c r="AJ181" i="13"/>
  <c r="AH178" i="13"/>
  <c r="AG175" i="13"/>
  <c r="AI343" i="13"/>
  <c r="AH339" i="13"/>
  <c r="AK339" i="13" s="1"/>
  <c r="AM328" i="13" s="1"/>
  <c r="AI327" i="13"/>
  <c r="B310" i="13"/>
  <c r="AG309" i="13"/>
  <c r="AJ309" i="13"/>
  <c r="AI309" i="13"/>
  <c r="AH309" i="13"/>
  <c r="AG178" i="13"/>
  <c r="AH179" i="13"/>
  <c r="AO178" i="13" s="1"/>
  <c r="AG179" i="13"/>
  <c r="AJ179" i="13"/>
  <c r="AI179" i="13"/>
  <c r="AI176" i="13"/>
  <c r="AH176" i="13"/>
  <c r="AO177" i="13" s="1"/>
  <c r="AG176" i="13"/>
  <c r="AJ176" i="13"/>
  <c r="AJ313" i="13"/>
  <c r="AI313" i="13"/>
  <c r="AH313" i="13"/>
  <c r="AG313" i="13"/>
  <c r="AI178" i="13"/>
  <c r="AI175" i="13"/>
  <c r="AH175" i="13"/>
  <c r="AL254" i="1"/>
  <c r="AL220" i="1"/>
  <c r="AL71" i="1"/>
  <c r="AL132" i="1"/>
  <c r="AL297" i="1"/>
  <c r="AL230" i="13"/>
  <c r="AL263" i="13"/>
  <c r="AL167" i="1"/>
  <c r="AL106" i="1"/>
  <c r="AL294" i="1"/>
  <c r="AL210" i="1"/>
  <c r="AL58" i="13"/>
  <c r="AL35" i="1"/>
  <c r="AL123" i="1"/>
  <c r="AL103" i="13"/>
  <c r="AL300" i="1"/>
  <c r="AL264" i="1"/>
  <c r="AL277" i="1"/>
  <c r="AL290" i="13"/>
  <c r="AL90" i="1"/>
  <c r="AL237" i="1"/>
  <c r="AL119" i="1"/>
  <c r="AL9" i="1"/>
  <c r="AL67" i="1"/>
  <c r="AL129" i="1"/>
  <c r="AL203" i="13"/>
  <c r="AL237" i="13"/>
  <c r="AL187" i="1"/>
  <c r="AL19" i="1"/>
  <c r="AH343" i="1"/>
  <c r="AK343" i="1" s="1"/>
  <c r="AN323" i="1" s="1"/>
  <c r="AL190" i="1"/>
  <c r="AL145" i="1"/>
  <c r="AL110" i="13"/>
  <c r="AL61" i="1"/>
  <c r="AI395" i="1"/>
  <c r="AJ331" i="1"/>
  <c r="AL74" i="1"/>
  <c r="AL15" i="13"/>
  <c r="AL227" i="1"/>
  <c r="AL58" i="1"/>
  <c r="AL207" i="1"/>
  <c r="AL41" i="1"/>
  <c r="AL28" i="1"/>
  <c r="AI403" i="1"/>
  <c r="AJ327" i="1"/>
  <c r="AH379" i="1"/>
  <c r="AK379" i="1" s="1"/>
  <c r="AN373" i="1" s="1"/>
  <c r="AL257" i="1"/>
  <c r="AH335" i="1"/>
  <c r="AK335" i="1" s="1"/>
  <c r="AN321" i="1" s="1"/>
  <c r="AL277" i="13"/>
  <c r="AJ415" i="1"/>
  <c r="AJ379" i="1"/>
  <c r="AI335" i="1"/>
  <c r="AG415" i="1"/>
  <c r="AL260" i="13"/>
  <c r="AL257" i="13"/>
  <c r="AL97" i="13"/>
  <c r="AL243" i="13"/>
  <c r="AI415" i="1"/>
  <c r="AI339" i="1"/>
  <c r="AG339" i="1"/>
  <c r="AJ355" i="1"/>
  <c r="AJ411" i="1"/>
  <c r="AL233" i="13"/>
  <c r="AL103" i="1"/>
  <c r="AL197" i="1"/>
  <c r="AL6" i="1"/>
  <c r="AG403" i="1"/>
  <c r="AL54" i="1"/>
  <c r="AL126" i="1"/>
  <c r="AL230" i="1"/>
  <c r="AL48" i="1"/>
  <c r="AL184" i="1"/>
  <c r="AJ339" i="1"/>
  <c r="AH415" i="1"/>
  <c r="AK415" i="1" s="1"/>
  <c r="AN382" i="1" s="1"/>
  <c r="AH331" i="1"/>
  <c r="AK331" i="1" s="1"/>
  <c r="AN320" i="1" s="1"/>
  <c r="AH339" i="1"/>
  <c r="AK339" i="1" s="1"/>
  <c r="AN322" i="1" s="1"/>
  <c r="AG363" i="1"/>
  <c r="AL250" i="1"/>
  <c r="AG379" i="1"/>
  <c r="AL84" i="13"/>
  <c r="AL151" i="1"/>
  <c r="AG335" i="1"/>
  <c r="AJ391" i="1"/>
  <c r="AJ319" i="1"/>
  <c r="AL148" i="1"/>
  <c r="AG343" i="1"/>
  <c r="AJ363" i="1"/>
  <c r="AH355" i="1"/>
  <c r="AK355" i="1" s="1"/>
  <c r="AN326" i="1" s="1"/>
  <c r="AG331" i="1"/>
  <c r="AH323" i="1"/>
  <c r="AK323" i="1" s="1"/>
  <c r="AN318" i="1" s="1"/>
  <c r="AL80" i="1"/>
  <c r="AI343" i="1"/>
  <c r="AL214" i="1"/>
  <c r="AJ403" i="1"/>
  <c r="AL197" i="13"/>
  <c r="AI391" i="1"/>
  <c r="AH347" i="1"/>
  <c r="AK347" i="1" s="1"/>
  <c r="AN324" i="1" s="1"/>
  <c r="AJ383" i="1"/>
  <c r="AJ375" i="1"/>
  <c r="AJ351" i="1"/>
  <c r="AG327" i="1"/>
  <c r="AH403" i="1"/>
  <c r="AK403" i="1" s="1"/>
  <c r="AN379" i="1" s="1"/>
  <c r="AI347" i="1"/>
  <c r="AH375" i="1"/>
  <c r="AK375" i="1" s="1"/>
  <c r="AN372" i="1" s="1"/>
  <c r="AI411" i="1"/>
  <c r="AI375" i="1"/>
  <c r="AL303" i="13"/>
  <c r="AL187" i="13"/>
  <c r="AL32" i="1"/>
  <c r="AG391" i="1"/>
  <c r="AJ323" i="1"/>
  <c r="AH309" i="1"/>
  <c r="B310" i="1"/>
  <c r="AI309" i="1"/>
  <c r="AG309" i="1"/>
  <c r="AJ309" i="1"/>
  <c r="AI331" i="1"/>
  <c r="AG178" i="1"/>
  <c r="AL247" i="1"/>
  <c r="AH391" i="1"/>
  <c r="AK391" i="1" s="1"/>
  <c r="AN376" i="1" s="1"/>
  <c r="AG303" i="1"/>
  <c r="B304" i="1"/>
  <c r="AJ303" i="1"/>
  <c r="AI303" i="1"/>
  <c r="AH303" i="1"/>
  <c r="AL213" i="13"/>
  <c r="AJ343" i="1"/>
  <c r="B173" i="1"/>
  <c r="AI172" i="1"/>
  <c r="AH172" i="1"/>
  <c r="AJ172" i="1"/>
  <c r="AG172" i="1"/>
  <c r="AI379" i="1"/>
  <c r="AL293" i="13"/>
  <c r="B170" i="1"/>
  <c r="AJ169" i="1"/>
  <c r="AH169" i="1"/>
  <c r="AG169" i="1"/>
  <c r="AI169" i="1"/>
  <c r="AJ395" i="1"/>
  <c r="AL100" i="1"/>
  <c r="AL12" i="1"/>
  <c r="AL87" i="1"/>
  <c r="AJ335" i="1"/>
  <c r="AH327" i="1"/>
  <c r="AK327" i="1" s="1"/>
  <c r="AN319" i="1" s="1"/>
  <c r="AJ178" i="1"/>
  <c r="AJ175" i="1"/>
  <c r="AI175" i="1"/>
  <c r="AH175" i="1"/>
  <c r="AG175" i="1"/>
  <c r="B176" i="1"/>
  <c r="AG395" i="1"/>
  <c r="AL12" i="13"/>
  <c r="AJ179" i="1"/>
  <c r="AH179" i="1"/>
  <c r="AO179" i="1" s="1"/>
  <c r="AG179" i="1"/>
  <c r="AI179" i="1"/>
  <c r="AH419" i="1"/>
  <c r="AK419" i="1" s="1"/>
  <c r="AN383" i="1" s="1"/>
  <c r="AJ419" i="1"/>
  <c r="AI419" i="1"/>
  <c r="AG419" i="1"/>
  <c r="AG383" i="1"/>
  <c r="AL273" i="13"/>
  <c r="AH395" i="1"/>
  <c r="AK395" i="1" s="1"/>
  <c r="AN377" i="1" s="1"/>
  <c r="AI355" i="1"/>
  <c r="AG411" i="1"/>
  <c r="AH351" i="1"/>
  <c r="AK351" i="1" s="1"/>
  <c r="AN325" i="1" s="1"/>
  <c r="AI319" i="1"/>
  <c r="AI363" i="1"/>
  <c r="AI327" i="1"/>
  <c r="AI359" i="1"/>
  <c r="AG359" i="1"/>
  <c r="AH359" i="1"/>
  <c r="AK359" i="1" s="1"/>
  <c r="AN327" i="1" s="1"/>
  <c r="AJ359" i="1"/>
  <c r="AG355" i="1"/>
  <c r="AJ306" i="1"/>
  <c r="AI306" i="1"/>
  <c r="AG306" i="1"/>
  <c r="AH306" i="1"/>
  <c r="B307" i="1"/>
  <c r="AG351" i="1"/>
  <c r="AG319" i="1"/>
  <c r="AH363" i="1"/>
  <c r="AK363" i="1" s="1"/>
  <c r="AN328" i="1" s="1"/>
  <c r="AI407" i="1"/>
  <c r="AJ407" i="1"/>
  <c r="AH407" i="1"/>
  <c r="AK407" i="1" s="1"/>
  <c r="AN380" i="1" s="1"/>
  <c r="AG407" i="1"/>
  <c r="AJ347" i="1"/>
  <c r="AL45" i="1"/>
  <c r="AL267" i="1"/>
  <c r="AL217" i="1"/>
  <c r="AL77" i="13"/>
  <c r="AH411" i="1"/>
  <c r="AK411" i="1" s="1"/>
  <c r="AN381" i="1" s="1"/>
  <c r="AI351" i="1"/>
  <c r="AH319" i="1"/>
  <c r="AK319" i="1" s="1"/>
  <c r="AN317" i="1" s="1"/>
  <c r="AI323" i="1"/>
  <c r="AH178" i="1"/>
  <c r="AH383" i="1"/>
  <c r="AK383" i="1" s="1"/>
  <c r="AN374" i="1" s="1"/>
  <c r="AI383" i="1"/>
  <c r="AL224" i="1"/>
  <c r="AL217" i="13"/>
  <c r="AG323" i="1"/>
  <c r="AG347" i="1"/>
  <c r="AL270" i="13"/>
  <c r="AL167" i="13"/>
  <c r="AG375" i="1"/>
  <c r="AL204" i="1"/>
  <c r="AG387" i="1"/>
  <c r="AL200" i="1"/>
  <c r="AL240" i="1"/>
  <c r="AL64" i="13"/>
  <c r="AI178" i="1"/>
  <c r="AH310" i="13" l="1"/>
  <c r="AG310" i="13"/>
  <c r="AJ310" i="13"/>
  <c r="AI310" i="13"/>
  <c r="AJ307" i="13"/>
  <c r="AI307" i="13"/>
  <c r="AH307" i="13"/>
  <c r="AG307" i="13"/>
  <c r="AI182" i="13"/>
  <c r="AJ182" i="13"/>
  <c r="AH182" i="13"/>
  <c r="AO179" i="13" s="1"/>
  <c r="AG182" i="13"/>
  <c r="AG173" i="13"/>
  <c r="AJ173" i="13"/>
  <c r="AI173" i="13"/>
  <c r="AH173" i="13"/>
  <c r="AO176" i="13" s="1"/>
  <c r="AI173" i="1"/>
  <c r="AH173" i="1"/>
  <c r="AO173" i="1" s="1"/>
  <c r="AJ173" i="1"/>
  <c r="AG173" i="1"/>
  <c r="AH170" i="1"/>
  <c r="AO170" i="1" s="1"/>
  <c r="AG170" i="1"/>
  <c r="AJ170" i="1"/>
  <c r="AI170" i="1"/>
  <c r="AG307" i="1"/>
  <c r="AI307" i="1"/>
  <c r="AJ307" i="1"/>
  <c r="AH307" i="1"/>
  <c r="G313" i="1" s="1"/>
  <c r="H313" i="1" s="1"/>
  <c r="AI310" i="1"/>
  <c r="AJ310" i="1"/>
  <c r="AH310" i="1"/>
  <c r="G314" i="1" s="1"/>
  <c r="H314" i="1" s="1"/>
  <c r="AG310" i="1"/>
  <c r="AJ176" i="1"/>
  <c r="AI176" i="1"/>
  <c r="AG176" i="1"/>
  <c r="AH176" i="1"/>
  <c r="AO176" i="1" s="1"/>
  <c r="AI304" i="1"/>
  <c r="AH304" i="1"/>
  <c r="G312" i="1" s="1"/>
  <c r="H312" i="1" s="1"/>
  <c r="AG304" i="1"/>
  <c r="AJ304" i="1"/>
</calcChain>
</file>

<file path=xl/comments1.xml><?xml version="1.0" encoding="utf-8"?>
<comments xmlns="http://schemas.openxmlformats.org/spreadsheetml/2006/main">
  <authors>
    <author>LLK</author>
    <author xml:space="preserve"> LLK</author>
  </authors>
  <commentList>
    <comment ref="R44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60°F  but should be 65°F 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40°F  but should be 70°F </t>
        </r>
      </text>
    </comment>
    <comment ref="R47" authorId="0" shapeId="0">
      <text>
        <r>
          <rPr>
            <b/>
            <sz val="9"/>
            <color indexed="81"/>
            <rFont val="Tahoma"/>
            <family val="2"/>
          </rPr>
          <t xml:space="preserve">LLK:
This was 60°F  but should be 65°F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7" authorId="0" shapeId="0">
      <text>
        <r>
          <rPr>
            <b/>
            <sz val="9"/>
            <color indexed="81"/>
            <rFont val="Tahoma"/>
            <family val="2"/>
          </rPr>
          <t xml:space="preserve">LLK:
This was 40°F  but should be 70°F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0" authorId="0" shapeId="0">
      <text>
        <r>
          <rPr>
            <b/>
            <sz val="9"/>
            <color indexed="81"/>
            <rFont val="Tahoma"/>
            <family val="2"/>
          </rPr>
          <t xml:space="preserve">LLK:
This was 60°F  but should be 65°F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0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40°F  but should be 70°F 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60°F  but should be 65°F </t>
        </r>
      </text>
    </comment>
    <comment ref="W5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LLK:
This was 40°F  but should be 70°F 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85 and changed to 80°F  the value that Shafer had but Evans may have changed this to 85°F as the surround stations had higher  temperatures.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LLK:
This was 85 and changed to 80°F  the value that shafer had but Evans may have changed this to 85°F as the surround stations had higher  temperatures.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LLK:
This was 85 and changed to 80°F  the value that shafer had but Evans may have changed this to 85°F as the surround stations had higher  temperatures.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LLK:
This was 85 and changed to 80°F  the value that shafer had but Evans may have changed this to 85°F as the surround stations had higher  temperatures.</t>
        </r>
      </text>
    </comment>
    <comment ref="V96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83 and  changed to 88°F  the value that Shafer had as it looks Ok based on surrounding  temperatures.</t>
        </r>
      </text>
    </comment>
    <comment ref="V99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83 and  changed to 88°F  the value that Shafer had as it looks Ok based on surrounding  temperatures.</t>
        </r>
      </text>
    </comment>
    <comment ref="V102" authorId="0" shapeId="0">
      <text>
        <r>
          <rPr>
            <b/>
            <sz val="9"/>
            <color indexed="81"/>
            <rFont val="Tahoma"/>
            <family val="2"/>
          </rPr>
          <t>LLK:
This was 83 and  changed to 88°F  the value that Shafer had as it looks Ok based on surrounding  temperatures.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05" authorId="0" shapeId="0">
      <text>
        <r>
          <rPr>
            <b/>
            <sz val="9"/>
            <color indexed="81"/>
            <rFont val="Tahoma"/>
            <family val="2"/>
          </rPr>
          <t>LLK:
This was 83 and  changed to 88°F  the value that Shafer had as it looks Ok based on surrounding  temperatures.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85 °F - source unknown. The Richmond Times has 90 °F  - Capt. J. C. Shafer 4 miles NW of Richmond had 84 °F 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69 °F - source unknown. The Richmond Times has 68 °F.  - Capt. J. C. Shafer 4 miles NW of Richmond had 68 °F. </t>
        </r>
      </text>
    </comment>
    <comment ref="D122" authorId="0" shapeId="0">
      <text>
        <r>
          <rPr>
            <b/>
            <sz val="9"/>
            <color indexed="81"/>
            <rFont val="Tahoma"/>
            <family val="2"/>
          </rPr>
          <t xml:space="preserve">The Maximum temperatures for the first four days of Oct 1897 record are missing in the NCDC records - Wakefield had 70 °F - source unknown. The Richmond Times has 63 °F. - Capt. J. C. Shafer 4 miles NW of Richmond had 66 °F. 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71 °F - source unknown. The Richmond Times has 69 °F.
 - Capt. J. C. Shafer 4 miles NW of Richmond had 69 °F. </t>
        </r>
      </text>
    </comment>
    <comment ref="F122" authorId="1" shapeId="0">
      <text>
        <r>
          <rPr>
            <b/>
            <sz val="9"/>
            <color indexed="81"/>
            <rFont val="Tahoma"/>
            <family val="2"/>
          </rPr>
          <t xml:space="preserve"> LLK:
This is for a comparison with the Wx. Bureau ---</t>
        </r>
        <r>
          <rPr>
            <sz val="9"/>
            <color indexed="81"/>
            <rFont val="Tahoma"/>
            <family val="2"/>
          </rPr>
          <t xml:space="preserve">
 - Capt. J. C. Shafer 4 miles NW of Richmond also had 76 °F the same as the Wx. Bureau had and the newspaper had 72°F .</t>
        </r>
      </text>
    </comment>
    <comment ref="R122" authorId="0" shapeId="0">
      <text>
        <r>
          <rPr>
            <b/>
            <sz val="9"/>
            <color indexed="81"/>
            <rFont val="Tahoma"/>
            <family val="2"/>
          </rPr>
          <t>LLK:
Wakefield should have 70°F  for the 17th not 80°F.</t>
        </r>
        <r>
          <rPr>
            <sz val="9"/>
            <color indexed="81"/>
            <rFont val="Tahoma"/>
            <family val="2"/>
          </rPr>
          <t xml:space="preserve">
NOAA data Richmond Chimborazo Park has 70 °F  NOT 80 °F .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85 °F - source unknown. The Richmond Times has 90 °F  - Capt. J. C. Shafer 4 miles NW of Richmond had 84 °F 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69 °F - source unknown. The Richmond Times has 68 °F.  - Capt. J. C. Shafer 4 miles NW of Richmond had 68 °F. 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</rPr>
          <t xml:space="preserve">The Maximum temperatures for the first four days of Oct 1897 record are missing in the NCDC records - Wakefield had 70 °F - source unknown. The Richmond Times has 63 °F. - Capt. J. C. Shafer 4 miles NW of Richmond had 66 °F. 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Maximum temperatures for the first four days of Oct 1897 record are missing in the NCDC records - Wakefield had 71 °F - source unknown. The Richmond Times has 69 °F.
 - Capt. J. C. Shafer 4 miles NW of Richmond had 69 °F. </t>
        </r>
      </text>
    </comment>
    <comment ref="F123" authorId="1" shapeId="0">
      <text>
        <r>
          <rPr>
            <b/>
            <sz val="9"/>
            <color indexed="81"/>
            <rFont val="Tahoma"/>
            <family val="2"/>
          </rPr>
          <t xml:space="preserve"> LLK:
This is for a comparison with the Wx. Bureau ---</t>
        </r>
        <r>
          <rPr>
            <sz val="9"/>
            <color indexed="81"/>
            <rFont val="Tahoma"/>
            <family val="2"/>
          </rPr>
          <t xml:space="preserve">
 - Capt. J. C. Shafer 4 miles NW of Richmond also had 76 °F the same as the Wx. Bureau had and the newspaper had 72°F .</t>
        </r>
      </text>
    </comment>
    <comment ref="R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70 °F  NOT 80 °F .</t>
        </r>
      </text>
    </comment>
    <comment ref="Z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unit digit on the 25th can not be read in the Richmond Times but the Wx. Bureau has 57°F </t>
        </r>
      </text>
    </comment>
  </commentList>
</comments>
</file>

<file path=xl/comments2.xml><?xml version="1.0" encoding="utf-8"?>
<comments xmlns="http://schemas.openxmlformats.org/spreadsheetml/2006/main">
  <authors>
    <author>LLK</author>
    <author xml:space="preserve"> LLK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mim. Is now 23°F  but should be 28°F 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LLK:
The mim. Is now 23°F  but should be 28°F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LLK:
The mim. Is now 23°F  but should be 28°F 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mim. Is now 23°F  but should be 28°F .</t>
        </r>
      </text>
    </comment>
    <comment ref="AE44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This was 30°F  but should be 50°F.</t>
        </r>
      </text>
    </comment>
    <comment ref="AE47" authorId="0" shapeId="0">
      <text>
        <r>
          <rPr>
            <sz val="9"/>
            <color indexed="81"/>
            <rFont val="Tahoma"/>
            <family val="2"/>
          </rPr>
          <t xml:space="preserve">LLK:
This was 30°F  but should be 50°F.
</t>
        </r>
      </text>
    </comment>
    <comment ref="AE50" authorId="0" shapeId="0">
      <text>
        <r>
          <rPr>
            <b/>
            <sz val="9"/>
            <color indexed="81"/>
            <rFont val="Tahoma"/>
            <family val="2"/>
          </rPr>
          <t>LLK:
This was 30°F  but should be 50°F.</t>
        </r>
      </text>
    </comment>
    <comment ref="AE5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7" authorId="0" shapeId="0">
      <text>
        <r>
          <rPr>
            <b/>
            <sz val="9"/>
            <color indexed="81"/>
            <rFont val="Tahoma"/>
            <family val="2"/>
          </rPr>
          <t>LLK:
Wakefield had 50°F for this date at last check in 2008 but 55°F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9"/>
            <color indexed="81"/>
            <rFont val="Tahoma"/>
            <family val="2"/>
          </rPr>
          <t>LLK:
Wakefield had 55°F for this date at last check in 2008 but 50°F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0" authorId="0" shapeId="0">
      <text>
        <r>
          <rPr>
            <b/>
            <sz val="9"/>
            <color indexed="81"/>
            <rFont val="Tahoma"/>
            <family val="2"/>
          </rPr>
          <t>LLK:
Wakefield had 50°F for this date at last check in 2008 but 55°F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>
      <text>
        <r>
          <rPr>
            <b/>
            <sz val="9"/>
            <color indexed="81"/>
            <rFont val="Tahoma"/>
            <family val="2"/>
          </rPr>
          <t>LLK:
Wakefield had 55°F for this date at last check in 2008 but 50°F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3" authorId="0" shapeId="0">
      <text>
        <r>
          <rPr>
            <b/>
            <sz val="9"/>
            <color indexed="81"/>
            <rFont val="Tahoma"/>
            <family val="2"/>
          </rPr>
          <t>LLK:
Wakefield had 50°F for this date at last check in 2008 but 55°F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3" authorId="0" shapeId="0">
      <text>
        <r>
          <rPr>
            <b/>
            <sz val="9"/>
            <color indexed="81"/>
            <rFont val="Tahoma"/>
            <family val="2"/>
          </rPr>
          <t>LLK:
Wakefield had 55°F for this date at last check in 2008 but 50°F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Wakefield had 50°F for this date at last check in 2008 but 55°F  is correct.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LLK:
Wakefield had 55°F for this date at last check in 2008 but 50°F  is correct.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6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Wakefield has 67 but Shafer has 65°F so this has been changed.</t>
        </r>
      </text>
    </comment>
    <comment ref="L96" authorId="0" shapeId="0">
      <text>
        <r>
          <rPr>
            <b/>
            <sz val="9"/>
            <color indexed="81"/>
            <rFont val="Tahoma"/>
            <family val="2"/>
          </rPr>
          <t>LLK:
Wakefield has 65 but Shafer has 67°F so this has been changed.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9" authorId="0" shapeId="0">
      <text>
        <r>
          <rPr>
            <b/>
            <sz val="9"/>
            <color indexed="81"/>
            <rFont val="Tahoma"/>
            <family val="2"/>
          </rPr>
          <t>LLK:
Wakefield has 67 but Shafer has 65°F so this has been changed.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9" authorId="0" shapeId="0">
      <text>
        <r>
          <rPr>
            <b/>
            <sz val="9"/>
            <color indexed="81"/>
            <rFont val="Tahoma"/>
            <family val="2"/>
          </rPr>
          <t xml:space="preserve">LLK:
Wakefield has 65 but Shafer has 67°F so this has been changed.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2" authorId="0" shapeId="0">
      <text>
        <r>
          <rPr>
            <b/>
            <sz val="9"/>
            <color indexed="81"/>
            <rFont val="Tahoma"/>
            <family val="2"/>
          </rPr>
          <t>LLK:
Wakefield has 67 but Shafer has 65°F so this has been changed.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2" authorId="0" shapeId="0">
      <text>
        <r>
          <rPr>
            <b/>
            <sz val="9"/>
            <color indexed="81"/>
            <rFont val="Tahoma"/>
            <family val="2"/>
          </rPr>
          <t xml:space="preserve">LLK:
Wakefield has 65 but Shafer has 67°F so this has been changed.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5" authorId="0" shapeId="0">
      <text>
        <r>
          <rPr>
            <b/>
            <sz val="9"/>
            <color indexed="81"/>
            <rFont val="Tahoma"/>
            <family val="2"/>
          </rPr>
          <t>LLK:
Wakefield has 67 but Shafer has 65°F so this has been changed.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5" authorId="0" shapeId="0">
      <text>
        <r>
          <rPr>
            <b/>
            <sz val="9"/>
            <color indexed="81"/>
            <rFont val="Tahoma"/>
            <family val="2"/>
          </rPr>
          <t xml:space="preserve">LLK:
Wakefield has 65 but Shafer has 67°F so this has been changed.
</t>
        </r>
      </text>
    </comment>
    <comment ref="B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Min. temperatures for the first four days of Oct 1897 record are missing in the NCDC records - Wakefield had 54 °F and the source is unknown.  The Richmond Times has 53 °F.  - Capt. J. C. Shafer 4 miles NW of Richmond had 57 °F. 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Min. temperatures for the first four days of Oct 1897 record are missing in the NCDC records - Wakefield had 56 °F and the source is unknown.  The Richmond Times has 55°F.  - Capt. J. C. Shafer 4 miles NW of Richmond had 55 °F. </t>
        </r>
      </text>
    </comment>
    <comment ref="D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Min. temperatures for the first four days of Oct 1897 record are missing in the NCDC records - Wakefield had 51 °F and the source is unknown.  The Richmond Times also has 51 °F.  - Capt. J. C. Shafer 4 miles NW of Richmond had 51 °F. 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>LLK:</t>
        </r>
        <r>
          <rPr>
            <sz val="9"/>
            <color indexed="81"/>
            <rFont val="Tahoma"/>
            <family val="2"/>
          </rPr>
          <t xml:space="preserve">
The Min. temperatures for the first four days of Oct 1897 record are missing in the NCDC records - Wakefield had 50 °F and the source is unknown.  The Richmond Times has 44 °F.  - Capt. J. C. Shafer 4 miles NW of Richmond had 45 °F. </t>
        </r>
      </text>
    </comment>
    <comment ref="F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 - Capt. J. C. Shafer 4 miles NW of Richmond had 45 °F.  This comment is for comparison with the Wx. Bureau as they had 46 °F .</t>
        </r>
      </text>
    </comment>
    <comment ref="R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48 °F  NOT 60 °F .</t>
        </r>
      </text>
    </comment>
    <comment ref="X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50 °F  NOT 55 °F .</t>
        </r>
      </text>
    </comment>
    <comment ref="Y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43 °F  NOT 48 °F .</t>
        </r>
      </text>
    </comment>
    <comment ref="AC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55°F  NOT 52 °F .</t>
        </r>
      </text>
    </comment>
    <comment ref="AD123" authorId="1" shapeId="0">
      <text>
        <r>
          <rPr>
            <b/>
            <sz val="9"/>
            <color indexed="81"/>
            <rFont val="Tahoma"/>
            <family val="2"/>
          </rPr>
          <t xml:space="preserve"> LLK:</t>
        </r>
        <r>
          <rPr>
            <sz val="9"/>
            <color indexed="81"/>
            <rFont val="Tahoma"/>
            <family val="2"/>
          </rPr>
          <t xml:space="preserve">
NOAA data Richmond Chimborazo Park has 46 °F  NOT 56 °F .</t>
        </r>
      </text>
    </comment>
  </commentList>
</comments>
</file>

<file path=xl/sharedStrings.xml><?xml version="1.0" encoding="utf-8"?>
<sst xmlns="http://schemas.openxmlformats.org/spreadsheetml/2006/main" count="1599" uniqueCount="184">
  <si>
    <t>Total</t>
  </si>
  <si>
    <t>Average</t>
  </si>
  <si>
    <t>Max.</t>
  </si>
  <si>
    <t>Min.</t>
  </si>
  <si>
    <t xml:space="preserve"> </t>
  </si>
  <si>
    <t>Maximum  Temperature</t>
  </si>
  <si>
    <t>Difference</t>
  </si>
  <si>
    <t>VA Records J. C. Shafer</t>
  </si>
  <si>
    <t>Bon Air Records</t>
  </si>
  <si>
    <t xml:space="preserve">Ashland </t>
  </si>
  <si>
    <t>Wakefield</t>
  </si>
  <si>
    <t>September 1897</t>
  </si>
  <si>
    <t xml:space="preserve">Ashland  </t>
  </si>
  <si>
    <t>August 1897</t>
  </si>
  <si>
    <t>July 1897</t>
  </si>
  <si>
    <t>June 1897</t>
  </si>
  <si>
    <t xml:space="preserve">May 1897 </t>
  </si>
  <si>
    <t>April 1897</t>
  </si>
  <si>
    <t>March 1897</t>
  </si>
  <si>
    <t>February 1897</t>
  </si>
  <si>
    <t>January 1897</t>
  </si>
  <si>
    <t xml:space="preserve">Ashland Sep. </t>
  </si>
  <si>
    <t>February 1898</t>
  </si>
  <si>
    <t>March 1898</t>
  </si>
  <si>
    <t>April 1898</t>
  </si>
  <si>
    <t>May 1898</t>
  </si>
  <si>
    <t>June 1898</t>
  </si>
  <si>
    <t>July 1898</t>
  </si>
  <si>
    <t>August 1898</t>
  </si>
  <si>
    <t>September 1898</t>
  </si>
  <si>
    <t>October 1898</t>
  </si>
  <si>
    <t>November  1898</t>
  </si>
  <si>
    <t>December 1898</t>
  </si>
  <si>
    <t>January 1898</t>
  </si>
  <si>
    <t>Minimum  Temperature</t>
  </si>
  <si>
    <t>Norfolk</t>
  </si>
  <si>
    <t>Ashland Total</t>
  </si>
  <si>
    <t>Newspaper Total</t>
  </si>
  <si>
    <t>Norfolk Diff for Rich</t>
  </si>
  <si>
    <t>Ashland Daily Ave. Dif.</t>
  </si>
  <si>
    <t>Newspaper Daily Ave. Dif.</t>
  </si>
  <si>
    <t>Norfolk Daily Ave. Dif.</t>
  </si>
  <si>
    <t>October 1897</t>
  </si>
  <si>
    <t>November 1897</t>
  </si>
  <si>
    <t>December 1897</t>
  </si>
  <si>
    <t>Newspaper</t>
  </si>
  <si>
    <t>Weather Bureau</t>
  </si>
  <si>
    <t>J. C. Shafer</t>
  </si>
  <si>
    <t>M</t>
  </si>
  <si>
    <t>Mean</t>
  </si>
  <si>
    <t>Diff.</t>
  </si>
  <si>
    <t>Chimborazo</t>
  </si>
  <si>
    <t>VA Records Weather Bureau</t>
  </si>
  <si>
    <t xml:space="preserve">Ashland-Cooler for year   </t>
  </si>
  <si>
    <t>comment</t>
  </si>
  <si>
    <t xml:space="preserve">Read 4th </t>
  </si>
  <si>
    <t>Chimborazo Park</t>
  </si>
  <si>
    <t>VA Records J. C. Shafer- Ave. Dif.</t>
  </si>
  <si>
    <t>VA Records J. C. Shafer- Tot</t>
  </si>
  <si>
    <t>May 7th max</t>
  </si>
  <si>
    <t>J. C. Shafer Daily Ave. Dif.</t>
  </si>
  <si>
    <t>Compared to Ashland</t>
  </si>
  <si>
    <t>Feb 1897</t>
  </si>
  <si>
    <t>Mar 1897</t>
  </si>
  <si>
    <t>Apr1897</t>
  </si>
  <si>
    <t>May 1897</t>
  </si>
  <si>
    <t>Jun 1897</t>
  </si>
  <si>
    <t>Jul 1897</t>
  </si>
  <si>
    <t>Aug 1897</t>
  </si>
  <si>
    <t>Nov.1897</t>
  </si>
  <si>
    <t>Sep 1897</t>
  </si>
  <si>
    <t>Oct 1897</t>
  </si>
  <si>
    <t>Dec.1897</t>
  </si>
  <si>
    <t>Feb 1898</t>
  </si>
  <si>
    <t>Mar 1898</t>
  </si>
  <si>
    <t>Apr1898</t>
  </si>
  <si>
    <t>Jun 1898</t>
  </si>
  <si>
    <t>Jul 1898</t>
  </si>
  <si>
    <t>Aug 1898</t>
  </si>
  <si>
    <t>Sep 1898</t>
  </si>
  <si>
    <t>Oct 1898</t>
  </si>
  <si>
    <t>Nov.1898</t>
  </si>
  <si>
    <t>Dec.1898</t>
  </si>
  <si>
    <t>Ave.</t>
  </si>
  <si>
    <t xml:space="preserve"> J. C. Shafer Total</t>
  </si>
  <si>
    <t xml:space="preserve"> J. C. Shafer Daily Ave. Dif.</t>
  </si>
  <si>
    <t>Ashland Diff for Rich</t>
  </si>
  <si>
    <t>VA Records J. C. Shafer Total</t>
  </si>
  <si>
    <t>VA Records J. C. Shafer Ave. Diff.</t>
  </si>
  <si>
    <t>J. C. Shafer Ave. Diff.</t>
  </si>
  <si>
    <t xml:space="preserve">Newspaper- Warmer  </t>
  </si>
  <si>
    <t xml:space="preserve">Norfolk Warmer-   </t>
  </si>
  <si>
    <t xml:space="preserve">Ashland- Warmer for year </t>
  </si>
  <si>
    <t xml:space="preserve">Newspaper- Warmer    </t>
  </si>
  <si>
    <t xml:space="preserve"> J. C. Shafer-Cooler </t>
  </si>
  <si>
    <t>Chimborazo is from  Shafer</t>
  </si>
  <si>
    <t>Low Value</t>
  </si>
  <si>
    <t>3rd</t>
  </si>
  <si>
    <t xml:space="preserve">5th </t>
  </si>
  <si>
    <t>April 24th</t>
  </si>
  <si>
    <t xml:space="preserve">Ashland for year </t>
  </si>
  <si>
    <t xml:space="preserve">Newspaper for year </t>
  </si>
  <si>
    <t xml:space="preserve">Norfolk  for year </t>
  </si>
  <si>
    <t xml:space="preserve"> J. C. Shafer for year </t>
  </si>
  <si>
    <t>MAX.</t>
  </si>
  <si>
    <t>AVE</t>
  </si>
  <si>
    <t>Ashland Max. Warmer/Colder</t>
  </si>
  <si>
    <t>Ashland Min. Warmer/Colder</t>
  </si>
  <si>
    <t>MIN.</t>
  </si>
  <si>
    <t>Monthly</t>
  </si>
  <si>
    <t>Warmer</t>
  </si>
  <si>
    <t>colder</t>
  </si>
  <si>
    <t>Days of the Month</t>
  </si>
  <si>
    <t xml:space="preserve"> J. C. Shafer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</si>
  <si>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</si>
  <si>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</si>
  <si>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</si>
  <si>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</si>
  <si>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</si>
  <si>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</si>
  <si>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</si>
  <si>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</si>
  <si>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</si>
  <si>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</si>
  <si>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</si>
  <si>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</si>
  <si>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</t>
  </si>
  <si>
    <t>Months</t>
  </si>
  <si>
    <t xml:space="preserve">Norfolk  </t>
  </si>
  <si>
    <t>Shafer Daily Ave. Diff.</t>
  </si>
  <si>
    <t>Minimum 1897</t>
  </si>
  <si>
    <t>Temp.</t>
  </si>
  <si>
    <t>Dif.</t>
  </si>
  <si>
    <t>Max. Temp.</t>
  </si>
  <si>
    <t>01Shafer</t>
  </si>
  <si>
    <t>01Newspaper</t>
  </si>
  <si>
    <t xml:space="preserve">01Ashland  </t>
  </si>
  <si>
    <t>01Norfolk</t>
  </si>
  <si>
    <t>02Shafer</t>
  </si>
  <si>
    <t>02Newspaper</t>
  </si>
  <si>
    <t xml:space="preserve">02Ashland  </t>
  </si>
  <si>
    <t>02Norfolk</t>
  </si>
  <si>
    <t>03Shafer</t>
  </si>
  <si>
    <t>03Newspaper</t>
  </si>
  <si>
    <t xml:space="preserve">03Ashland  </t>
  </si>
  <si>
    <t>03Norfolk</t>
  </si>
  <si>
    <t>04Shafer</t>
  </si>
  <si>
    <t>04Newspaper</t>
  </si>
  <si>
    <t xml:space="preserve">04Ashland  </t>
  </si>
  <si>
    <t>04Norfolk</t>
  </si>
  <si>
    <t>05Shafer</t>
  </si>
  <si>
    <t>05Newspaper</t>
  </si>
  <si>
    <t xml:space="preserve">05Ashland  </t>
  </si>
  <si>
    <t>05Norfolk</t>
  </si>
  <si>
    <t>06Shafer</t>
  </si>
  <si>
    <t>06Newspaper</t>
  </si>
  <si>
    <t xml:space="preserve">06Ashland  </t>
  </si>
  <si>
    <t>06Norfolk</t>
  </si>
  <si>
    <t>07Shafer</t>
  </si>
  <si>
    <t>07Newspaper</t>
  </si>
  <si>
    <t xml:space="preserve">07Ashland  </t>
  </si>
  <si>
    <t>07Norfolk</t>
  </si>
  <si>
    <t>08Shafer</t>
  </si>
  <si>
    <t>08Newspaper</t>
  </si>
  <si>
    <t xml:space="preserve">08Ashland </t>
  </si>
  <si>
    <t>08Norfolk</t>
  </si>
  <si>
    <t xml:space="preserve">  09Shafer</t>
  </si>
  <si>
    <t>09Newspaper</t>
  </si>
  <si>
    <t xml:space="preserve">09Ashland  </t>
  </si>
  <si>
    <t>09Norfolk</t>
  </si>
  <si>
    <t>10Shafer</t>
  </si>
  <si>
    <t>11Shafer</t>
  </si>
  <si>
    <t>10Norfolk</t>
  </si>
  <si>
    <t xml:space="preserve">10Ashland </t>
  </si>
  <si>
    <t>10Newspaper</t>
  </si>
  <si>
    <t>12Shafer</t>
  </si>
  <si>
    <t>12Newspaper</t>
  </si>
  <si>
    <t xml:space="preserve">12Ashland </t>
  </si>
  <si>
    <t>12Norfolk</t>
  </si>
  <si>
    <t>11Norfolk</t>
  </si>
  <si>
    <t xml:space="preserve">11Ashland </t>
  </si>
  <si>
    <t>11Newspaper</t>
  </si>
  <si>
    <t>Shafer</t>
  </si>
  <si>
    <t>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</si>
</sst>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Tms Rmn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0"/>
      <color rgb="FF0000FF"/>
      <name val="Arial"/>
      <family val="2"/>
    </font>
    <font>
      <b/>
      <sz val="18"/>
      <color rgb="FFFF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sz val="16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5C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4" fillId="0" borderId="0"/>
    <xf numFmtId="0" fontId="4" fillId="0" borderId="0"/>
  </cellStyleXfs>
  <cellXfs count="470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2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1" fillId="4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4" fillId="6" borderId="0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7" borderId="0" xfId="0" applyFont="1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7" borderId="0" xfId="0" applyFill="1"/>
    <xf numFmtId="0" fontId="1" fillId="3" borderId="0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0" borderId="11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0" borderId="4" xfId="4" applyBorder="1" applyAlignment="1">
      <alignment horizontal="center"/>
    </xf>
    <xf numFmtId="0" fontId="4" fillId="9" borderId="1" xfId="4" applyFill="1" applyBorder="1" applyAlignment="1">
      <alignment horizontal="center"/>
    </xf>
    <xf numFmtId="0" fontId="4" fillId="9" borderId="4" xfId="4" applyFill="1" applyBorder="1" applyAlignment="1">
      <alignment horizontal="center"/>
    </xf>
    <xf numFmtId="0" fontId="4" fillId="9" borderId="0" xfId="4" applyFill="1" applyAlignment="1">
      <alignment horizontal="center"/>
    </xf>
    <xf numFmtId="0" fontId="4" fillId="0" borderId="0" xfId="4" applyAlignment="1">
      <alignment horizontal="center"/>
    </xf>
    <xf numFmtId="0" fontId="4" fillId="0" borderId="1" xfId="4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2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64" fontId="13" fillId="4" borderId="1" xfId="0" applyNumberFormat="1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4" borderId="11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/>
    <xf numFmtId="0" fontId="13" fillId="3" borderId="0" xfId="0" applyFont="1" applyFill="1" applyBorder="1" applyAlignment="1">
      <alignment horizontal="left"/>
    </xf>
    <xf numFmtId="0" fontId="1" fillId="3" borderId="0" xfId="0" applyFont="1" applyFill="1"/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4" fontId="15" fillId="4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16" fillId="4" borderId="2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164" fontId="16" fillId="4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2" fontId="17" fillId="4" borderId="0" xfId="0" applyNumberFormat="1" applyFont="1" applyFill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3" borderId="7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2" fontId="17" fillId="3" borderId="2" xfId="0" applyNumberFormat="1" applyFont="1" applyFill="1" applyBorder="1" applyAlignment="1">
      <alignment horizontal="center"/>
    </xf>
    <xf numFmtId="2" fontId="17" fillId="4" borderId="2" xfId="0" applyNumberFormat="1" applyFont="1" applyFill="1" applyBorder="1" applyAlignment="1">
      <alignment horizontal="center"/>
    </xf>
    <xf numFmtId="2" fontId="17" fillId="3" borderId="0" xfId="0" applyNumberFormat="1" applyFont="1" applyFill="1" applyAlignment="1">
      <alignment horizontal="center"/>
    </xf>
    <xf numFmtId="164" fontId="17" fillId="4" borderId="0" xfId="0" applyNumberFormat="1" applyFont="1" applyFill="1" applyAlignment="1">
      <alignment horizontal="center"/>
    </xf>
    <xf numFmtId="2" fontId="17" fillId="4" borderId="0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2" fontId="17" fillId="4" borderId="13" xfId="0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164" fontId="15" fillId="4" borderId="0" xfId="0" applyNumberFormat="1" applyFont="1" applyFill="1" applyBorder="1" applyAlignment="1">
      <alignment horizontal="center"/>
    </xf>
    <xf numFmtId="164" fontId="16" fillId="4" borderId="0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0" fillId="7" borderId="2" xfId="0" applyFill="1" applyBorder="1"/>
    <xf numFmtId="0" fontId="0" fillId="7" borderId="5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4" xfId="0" applyFont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9" borderId="0" xfId="0" applyFont="1" applyFill="1" applyAlignment="1">
      <alignment horizontal="left"/>
    </xf>
    <xf numFmtId="0" fontId="3" fillId="6" borderId="1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18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0" fillId="0" borderId="0" xfId="0" applyNumberFormat="1"/>
    <xf numFmtId="0" fontId="3" fillId="2" borderId="14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0" xfId="0" applyFill="1"/>
    <xf numFmtId="1" fontId="1" fillId="4" borderId="8" xfId="0" applyNumberFormat="1" applyFont="1" applyFill="1" applyBorder="1" applyAlignment="1">
      <alignment horizontal="center"/>
    </xf>
    <xf numFmtId="2" fontId="17" fillId="4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6" fillId="4" borderId="7" xfId="0" applyFont="1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4" fillId="0" borderId="0" xfId="0" applyFont="1" applyFill="1" applyBorder="1"/>
    <xf numFmtId="0" fontId="1" fillId="10" borderId="13" xfId="0" applyFont="1" applyFill="1" applyBorder="1" applyAlignment="1">
      <alignment horizontal="left"/>
    </xf>
    <xf numFmtId="1" fontId="1" fillId="10" borderId="13" xfId="0" applyNumberFormat="1" applyFont="1" applyFill="1" applyBorder="1" applyAlignment="1">
      <alignment horizontal="center"/>
    </xf>
    <xf numFmtId="2" fontId="1" fillId="10" borderId="13" xfId="0" applyNumberFormat="1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1" fontId="1" fillId="10" borderId="0" xfId="0" applyNumberFormat="1" applyFont="1" applyFill="1" applyBorder="1" applyAlignment="1">
      <alignment horizontal="center"/>
    </xf>
    <xf numFmtId="2" fontId="1" fillId="10" borderId="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2" fontId="0" fillId="0" borderId="0" xfId="0" applyNumberFormat="1" applyFill="1"/>
    <xf numFmtId="164" fontId="1" fillId="0" borderId="11" xfId="0" applyNumberFormat="1" applyFont="1" applyFill="1" applyBorder="1" applyAlignment="1">
      <alignment horizontal="center"/>
    </xf>
    <xf numFmtId="0" fontId="1" fillId="10" borderId="0" xfId="0" applyFont="1" applyFill="1"/>
    <xf numFmtId="0" fontId="0" fillId="10" borderId="0" xfId="0" applyFill="1" applyBorder="1"/>
    <xf numFmtId="0" fontId="14" fillId="10" borderId="1" xfId="0" applyFont="1" applyFill="1" applyBorder="1"/>
    <xf numFmtId="0" fontId="14" fillId="10" borderId="0" xfId="0" applyFont="1" applyFill="1"/>
    <xf numFmtId="0" fontId="0" fillId="10" borderId="2" xfId="0" applyFill="1" applyBorder="1"/>
    <xf numFmtId="164" fontId="1" fillId="10" borderId="4" xfId="0" applyNumberFormat="1" applyFont="1" applyFill="1" applyBorder="1" applyAlignment="1">
      <alignment horizontal="center"/>
    </xf>
    <xf numFmtId="164" fontId="1" fillId="1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2" fontId="17" fillId="10" borderId="0" xfId="0" applyNumberFormat="1" applyFont="1" applyFill="1" applyBorder="1" applyAlignment="1">
      <alignment horizontal="center"/>
    </xf>
    <xf numFmtId="164" fontId="15" fillId="10" borderId="0" xfId="0" applyNumberFormat="1" applyFont="1" applyFill="1" applyBorder="1" applyAlignment="1">
      <alignment horizontal="center"/>
    </xf>
    <xf numFmtId="164" fontId="16" fillId="10" borderId="0" xfId="0" applyNumberFormat="1" applyFont="1" applyFill="1" applyBorder="1" applyAlignment="1">
      <alignment horizontal="center"/>
    </xf>
    <xf numFmtId="164" fontId="1" fillId="8" borderId="0" xfId="0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3" borderId="0" xfId="0" applyFont="1" applyFill="1"/>
    <xf numFmtId="0" fontId="0" fillId="4" borderId="2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10" borderId="0" xfId="0" applyNumberForma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2" borderId="24" xfId="0" applyFont="1" applyFill="1" applyBorder="1" applyAlignment="1">
      <alignment horizontal="center"/>
    </xf>
    <xf numFmtId="1" fontId="1" fillId="0" borderId="24" xfId="0" applyNumberFormat="1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6" borderId="0" xfId="0" applyFill="1"/>
    <xf numFmtId="1" fontId="1" fillId="6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0" fillId="6" borderId="21" xfId="0" applyFill="1" applyBorder="1"/>
    <xf numFmtId="164" fontId="1" fillId="6" borderId="22" xfId="0" applyNumberFormat="1" applyFont="1" applyFill="1" applyBorder="1" applyAlignment="1">
      <alignment horizontal="center"/>
    </xf>
    <xf numFmtId="1" fontId="1" fillId="6" borderId="22" xfId="0" applyNumberFormat="1" applyFont="1" applyFill="1" applyBorder="1" applyAlignment="1">
      <alignment horizontal="center"/>
    </xf>
    <xf numFmtId="2" fontId="17" fillId="6" borderId="22" xfId="0" applyNumberFormat="1" applyFont="1" applyFill="1" applyBorder="1" applyAlignment="1">
      <alignment horizontal="center"/>
    </xf>
    <xf numFmtId="164" fontId="15" fillId="6" borderId="22" xfId="0" applyNumberFormat="1" applyFont="1" applyFill="1" applyBorder="1" applyAlignment="1">
      <alignment horizontal="center"/>
    </xf>
    <xf numFmtId="164" fontId="16" fillId="6" borderId="23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0" borderId="0" xfId="0" applyFont="1"/>
    <xf numFmtId="0" fontId="13" fillId="3" borderId="0" xfId="0" applyFont="1" applyFill="1" applyBorder="1" applyAlignment="1"/>
    <xf numFmtId="0" fontId="1" fillId="3" borderId="0" xfId="0" applyFont="1" applyFill="1" applyBorder="1" applyAlignment="1"/>
    <xf numFmtId="0" fontId="1" fillId="3" borderId="0" xfId="0" applyFont="1" applyFill="1" applyAlignment="1"/>
    <xf numFmtId="0" fontId="15" fillId="9" borderId="0" xfId="0" applyFont="1" applyFill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16" fillId="0" borderId="7" xfId="0" applyFon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/>
    <xf numFmtId="0" fontId="15" fillId="10" borderId="13" xfId="0" applyFont="1" applyFill="1" applyBorder="1" applyAlignment="1">
      <alignment horizontal="center"/>
    </xf>
    <xf numFmtId="0" fontId="16" fillId="10" borderId="13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1" xfId="0" applyBorder="1"/>
    <xf numFmtId="0" fontId="0" fillId="3" borderId="0" xfId="0" applyFill="1" applyBorder="1"/>
    <xf numFmtId="164" fontId="1" fillId="3" borderId="4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2" fontId="13" fillId="3" borderId="0" xfId="0" applyNumberFormat="1" applyFont="1" applyFill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1" fontId="21" fillId="4" borderId="0" xfId="0" applyNumberFormat="1" applyFont="1" applyFill="1" applyAlignment="1">
      <alignment horizontal="center"/>
    </xf>
    <xf numFmtId="164" fontId="21" fillId="3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1" fontId="22" fillId="4" borderId="0" xfId="0" applyNumberFormat="1" applyFont="1" applyFill="1" applyAlignment="1">
      <alignment horizontal="center"/>
    </xf>
    <xf numFmtId="164" fontId="22" fillId="3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2" fontId="13" fillId="3" borderId="0" xfId="0" applyNumberFormat="1" applyFont="1" applyFill="1" applyBorder="1" applyAlignment="1"/>
    <xf numFmtId="2" fontId="1" fillId="3" borderId="0" xfId="0" applyNumberFormat="1" applyFont="1" applyFill="1" applyBorder="1" applyAlignment="1"/>
    <xf numFmtId="0" fontId="0" fillId="3" borderId="0" xfId="0" applyFill="1"/>
    <xf numFmtId="2" fontId="1" fillId="3" borderId="0" xfId="0" applyNumberFormat="1" applyFont="1" applyFill="1" applyAlignment="1"/>
    <xf numFmtId="2" fontId="1" fillId="3" borderId="0" xfId="0" applyNumberFormat="1" applyFont="1" applyFill="1"/>
    <xf numFmtId="0" fontId="20" fillId="0" borderId="0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2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0" fillId="4" borderId="0" xfId="0" applyFill="1"/>
    <xf numFmtId="0" fontId="0" fillId="12" borderId="0" xfId="0" applyFill="1"/>
    <xf numFmtId="0" fontId="19" fillId="10" borderId="2" xfId="0" applyFont="1" applyFill="1" applyBorder="1"/>
    <xf numFmtId="0" fontId="15" fillId="10" borderId="2" xfId="0" applyFont="1" applyFill="1" applyBorder="1"/>
    <xf numFmtId="0" fontId="19" fillId="8" borderId="0" xfId="0" applyFont="1" applyFill="1"/>
    <xf numFmtId="0" fontId="0" fillId="5" borderId="0" xfId="0" applyFill="1"/>
    <xf numFmtId="2" fontId="0" fillId="8" borderId="0" xfId="0" applyNumberFormat="1" applyFill="1"/>
    <xf numFmtId="2" fontId="0" fillId="4" borderId="0" xfId="0" applyNumberFormat="1" applyFill="1"/>
    <xf numFmtId="0" fontId="1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23" fillId="4" borderId="2" xfId="0" applyNumberFormat="1" applyFont="1" applyFill="1" applyBorder="1" applyAlignment="1">
      <alignment horizontal="center"/>
    </xf>
    <xf numFmtId="0" fontId="24" fillId="0" borderId="0" xfId="0" applyFont="1" applyFill="1"/>
    <xf numFmtId="2" fontId="23" fillId="0" borderId="0" xfId="0" applyNumberFormat="1" applyFont="1" applyFill="1" applyAlignment="1">
      <alignment horizontal="center"/>
    </xf>
    <xf numFmtId="2" fontId="23" fillId="3" borderId="2" xfId="0" applyNumberFormat="1" applyFont="1" applyFill="1" applyBorder="1" applyAlignment="1">
      <alignment horizontal="center"/>
    </xf>
    <xf numFmtId="2" fontId="24" fillId="0" borderId="0" xfId="0" applyNumberFormat="1" applyFont="1" applyFill="1"/>
    <xf numFmtId="1" fontId="25" fillId="0" borderId="0" xfId="0" applyNumberFormat="1" applyFont="1" applyFill="1" applyBorder="1" applyAlignment="1">
      <alignment horizontal="center"/>
    </xf>
    <xf numFmtId="1" fontId="25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/>
    </xf>
    <xf numFmtId="164" fontId="15" fillId="8" borderId="0" xfId="0" applyNumberFormat="1" applyFont="1" applyFill="1" applyBorder="1" applyAlignment="1">
      <alignment horizontal="center"/>
    </xf>
    <xf numFmtId="1" fontId="15" fillId="8" borderId="0" xfId="0" applyNumberFormat="1" applyFont="1" applyFill="1" applyBorder="1" applyAlignment="1">
      <alignment horizontal="center"/>
    </xf>
    <xf numFmtId="2" fontId="15" fillId="8" borderId="0" xfId="0" applyNumberFormat="1" applyFont="1" applyFill="1" applyAlignment="1">
      <alignment horizontal="center"/>
    </xf>
    <xf numFmtId="164" fontId="15" fillId="8" borderId="0" xfId="0" applyNumberFormat="1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1" fontId="18" fillId="8" borderId="0" xfId="0" applyNumberFormat="1" applyFont="1" applyFill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4" fillId="5" borderId="0" xfId="0" applyFont="1" applyFill="1"/>
    <xf numFmtId="0" fontId="1" fillId="6" borderId="0" xfId="0" applyFont="1" applyFill="1"/>
    <xf numFmtId="0" fontId="0" fillId="0" borderId="0" xfId="0" applyAlignment="1">
      <alignment horizontal="right"/>
    </xf>
    <xf numFmtId="2" fontId="1" fillId="8" borderId="0" xfId="0" applyNumberFormat="1" applyFont="1" applyFill="1" applyAlignment="1">
      <alignment horizontal="right"/>
    </xf>
    <xf numFmtId="2" fontId="1" fillId="4" borderId="0" xfId="0" applyNumberFormat="1" applyFont="1" applyFill="1" applyAlignment="1">
      <alignment horizontal="right"/>
    </xf>
    <xf numFmtId="2" fontId="0" fillId="0" borderId="0" xfId="0" applyNumberFormat="1" applyAlignment="1">
      <alignment horizontal="right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" fillId="6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/>
    <xf numFmtId="0" fontId="26" fillId="0" borderId="0" xfId="0" applyFont="1" applyAlignment="1">
      <alignment horizontal="center"/>
    </xf>
    <xf numFmtId="0" fontId="4" fillId="6" borderId="0" xfId="0" applyFont="1" applyFill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0" borderId="7" xfId="0" applyBorder="1"/>
    <xf numFmtId="0" fontId="0" fillId="8" borderId="7" xfId="0" applyFill="1" applyBorder="1"/>
    <xf numFmtId="0" fontId="0" fillId="0" borderId="2" xfId="0" applyBorder="1"/>
    <xf numFmtId="0" fontId="0" fillId="4" borderId="7" xfId="0" applyFill="1" applyBorder="1"/>
    <xf numFmtId="0" fontId="0" fillId="8" borderId="2" xfId="0" applyFill="1" applyBorder="1"/>
    <xf numFmtId="0" fontId="0" fillId="12" borderId="2" xfId="0" applyFill="1" applyBorder="1"/>
    <xf numFmtId="0" fontId="0" fillId="0" borderId="2" xfId="0" applyFill="1" applyBorder="1"/>
    <xf numFmtId="0" fontId="0" fillId="0" borderId="7" xfId="0" applyFill="1" applyBorder="1"/>
    <xf numFmtId="0" fontId="0" fillId="12" borderId="7" xfId="0" applyFill="1" applyBorder="1"/>
    <xf numFmtId="2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7" xfId="0" applyNumberFormat="1" applyBorder="1"/>
    <xf numFmtId="2" fontId="0" fillId="0" borderId="2" xfId="0" applyNumberFormat="1" applyBorder="1"/>
    <xf numFmtId="1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13" borderId="0" xfId="0" applyFont="1" applyFill="1"/>
    <xf numFmtId="0" fontId="24" fillId="14" borderId="0" xfId="0" applyFont="1" applyFill="1"/>
    <xf numFmtId="0" fontId="4" fillId="4" borderId="0" xfId="0" applyFont="1" applyFill="1"/>
    <xf numFmtId="0" fontId="4" fillId="15" borderId="0" xfId="0" applyFont="1" applyFill="1"/>
    <xf numFmtId="164" fontId="0" fillId="13" borderId="0" xfId="0" applyNumberFormat="1" applyFill="1" applyAlignment="1">
      <alignment horizontal="center"/>
    </xf>
    <xf numFmtId="164" fontId="0" fillId="15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24" fillId="14" borderId="0" xfId="0" applyNumberFormat="1" applyFont="1" applyFill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2" fontId="0" fillId="0" borderId="0" xfId="0" applyNumberFormat="1" applyFill="1" applyBorder="1" applyAlignment="1">
      <alignment horizontal="center"/>
    </xf>
    <xf numFmtId="164" fontId="1" fillId="8" borderId="11" xfId="0" applyNumberFormat="1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20" fillId="5" borderId="0" xfId="0" applyFont="1" applyFill="1" applyAlignment="1">
      <alignment horizontal="center"/>
    </xf>
    <xf numFmtId="164" fontId="1" fillId="5" borderId="0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1" fontId="18" fillId="5" borderId="0" xfId="0" applyNumberFormat="1" applyFont="1" applyFill="1" applyBorder="1" applyAlignment="1">
      <alignment horizontal="center"/>
    </xf>
    <xf numFmtId="0" fontId="15" fillId="5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Border="1"/>
    <xf numFmtId="0" fontId="14" fillId="0" borderId="11" xfId="0" applyFont="1" applyBorder="1"/>
    <xf numFmtId="0" fontId="14" fillId="0" borderId="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/>
    </xf>
    <xf numFmtId="0" fontId="14" fillId="3" borderId="0" xfId="0" applyFont="1" applyFill="1"/>
    <xf numFmtId="1" fontId="13" fillId="3" borderId="0" xfId="0" applyNumberFormat="1" applyFont="1" applyFill="1"/>
    <xf numFmtId="1" fontId="13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0" fontId="13" fillId="3" borderId="0" xfId="0" applyFont="1" applyFill="1"/>
    <xf numFmtId="164" fontId="21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0" fontId="19" fillId="0" borderId="0" xfId="0" applyFont="1" applyFill="1"/>
    <xf numFmtId="1" fontId="21" fillId="0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8" borderId="0" xfId="0" applyNumberFormat="1" applyFont="1" applyFill="1" applyAlignment="1">
      <alignment horizontal="center"/>
    </xf>
    <xf numFmtId="2" fontId="15" fillId="5" borderId="0" xfId="0" applyNumberFormat="1" applyFont="1" applyFill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2" fontId="16" fillId="0" borderId="0" xfId="0" applyNumberFormat="1" applyFont="1" applyFill="1" applyAlignment="1">
      <alignment horizontal="center" vertical="center"/>
    </xf>
    <xf numFmtId="2" fontId="16" fillId="4" borderId="0" xfId="0" applyNumberFormat="1" applyFont="1" applyFill="1" applyAlignment="1">
      <alignment horizontal="center" vertical="center"/>
    </xf>
  </cellXfs>
  <cellStyles count="5"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colors>
    <mruColors>
      <color rgb="FFFFC5C5"/>
      <color rgb="FF0000FF"/>
      <color rgb="FF66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Ashland compared to Shafer's Max. Temperatures 1897</a:t>
            </a:r>
          </a:p>
        </c:rich>
      </c:tx>
      <c:layout>
        <c:manualLayout>
          <c:xMode val="edge"/>
          <c:yMode val="edge"/>
          <c:x val="0.134929417568558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317147856517931E-2"/>
          <c:y val="0.19721055701370663"/>
          <c:w val="0.8762384076990376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'Max. Temp. Data 1897-1898'!$AN$316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'Max. Temp. Data 1897-1898'!$AN$317:$AN$328</c:f>
              <c:numCache>
                <c:formatCode>0.00</c:formatCode>
                <c:ptCount val="12"/>
                <c:pt idx="0">
                  <c:v>-3.903225806451613</c:v>
                </c:pt>
                <c:pt idx="1">
                  <c:v>-0.5714285714285714</c:v>
                </c:pt>
                <c:pt idx="2">
                  <c:v>-2.225806451612903</c:v>
                </c:pt>
                <c:pt idx="3">
                  <c:v>-1.9333333333333333</c:v>
                </c:pt>
                <c:pt idx="4">
                  <c:v>0.22580645161290322</c:v>
                </c:pt>
                <c:pt idx="5">
                  <c:v>3</c:v>
                </c:pt>
                <c:pt idx="6">
                  <c:v>-9.6774193548387094E-2</c:v>
                </c:pt>
                <c:pt idx="7">
                  <c:v>1.4193548387096775</c:v>
                </c:pt>
                <c:pt idx="8">
                  <c:v>1.9</c:v>
                </c:pt>
                <c:pt idx="9">
                  <c:v>1.2258064516129032</c:v>
                </c:pt>
                <c:pt idx="10">
                  <c:v>-4.3</c:v>
                </c:pt>
                <c:pt idx="11">
                  <c:v>-3.4516129032258065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A-4C3F-B290-41B51B540920}"/>
            </c:ext>
          </c:extLst>
        </c:ser>
        <c:ser>
          <c:idx val="1"/>
          <c:order val="1"/>
          <c:tx>
            <c:strRef>
              <c:f>'Max. Temp. Data 1897-1898'!$AO$316</c:f>
              <c:strCache>
                <c:ptCount val="1"/>
                <c:pt idx="0">
                  <c:v>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'Max. Temp. Data 1897-1898'!$AO$317:$AO$328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A-4C3F-B290-41B51B540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352960"/>
        <c:axId val="207354880"/>
      </c:lineChart>
      <c:catAx>
        <c:axId val="207352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of the Year 1897</a:t>
                </a:r>
              </a:p>
            </c:rich>
          </c:tx>
          <c:layout>
            <c:manualLayout>
              <c:xMode val="edge"/>
              <c:yMode val="edge"/>
              <c:x val="0.39191404974197808"/>
              <c:y val="0.89297223197418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54880"/>
        <c:crossesAt val="0"/>
        <c:auto val="1"/>
        <c:lblAlgn val="ctr"/>
        <c:lblOffset val="100"/>
        <c:noMultiLvlLbl val="0"/>
      </c:catAx>
      <c:valAx>
        <c:axId val="2073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in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5296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Minimum Temps Compared to Wakefield Temps for Four Different Stations For 1897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43358040189645E-2"/>
          <c:y val="0.11368582375478929"/>
          <c:w val="0.94397934319351007"/>
          <c:h val="0.7479989271414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'6-1897 Ave Monthly Min. Temps.'!$A$3</c:f>
              <c:strCache>
                <c:ptCount val="1"/>
                <c:pt idx="0">
                  <c:v>Shafer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'6-1897 Ave Monthly Min.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'6-1897 Ave Monthly Min. Temps.'!$B$3:$M$3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0.51666666666667282</c:v>
                </c:pt>
                <c:pt idx="11">
                  <c:v>0.8064516129032242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C-4699-ACE1-696FBA250EE3}"/>
            </c:ext>
          </c:extLst>
        </c:ser>
        <c:ser>
          <c:idx val="1"/>
          <c:order val="1"/>
          <c:tx>
            <c:strRef>
              <c:f>'6-1897 Ave Monthly Min. Temps.'!$A$4</c:f>
              <c:strCache>
                <c:ptCount val="1"/>
                <c:pt idx="0">
                  <c:v>Newspaper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'6-1897 Ave Monthly Min.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'6-1897 Ave Monthly Min. Temps.'!$B$4:$M$4</c:f>
              <c:numCache>
                <c:formatCode>0.00</c:formatCode>
                <c:ptCount val="12"/>
                <c:pt idx="0">
                  <c:v>-3.3064516129032242</c:v>
                </c:pt>
                <c:pt idx="1">
                  <c:v>-1.6071428571428541</c:v>
                </c:pt>
                <c:pt idx="2">
                  <c:v>-2.8709677419354875</c:v>
                </c:pt>
                <c:pt idx="3">
                  <c:v>-3.3333333333333286</c:v>
                </c:pt>
                <c:pt idx="4">
                  <c:v>-0.95161290322580783</c:v>
                </c:pt>
                <c:pt idx="5">
                  <c:v>-1.3166666666666629</c:v>
                </c:pt>
                <c:pt idx="6">
                  <c:v>-2.0322580645161281</c:v>
                </c:pt>
                <c:pt idx="7">
                  <c:v>-1.5806451612903203</c:v>
                </c:pt>
                <c:pt idx="8">
                  <c:v>-0.96666666666666856</c:v>
                </c:pt>
                <c:pt idx="9">
                  <c:v>-4.4516129032258007</c:v>
                </c:pt>
                <c:pt idx="10">
                  <c:v>0.26666666666667282</c:v>
                </c:pt>
                <c:pt idx="11">
                  <c:v>0.32258064516128826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C-4699-ACE1-696FBA250EE3}"/>
            </c:ext>
          </c:extLst>
        </c:ser>
        <c:ser>
          <c:idx val="2"/>
          <c:order val="2"/>
          <c:tx>
            <c:strRef>
              <c:f>'6-1897 Ave Monthly Min. Temps.'!$A$5</c:f>
              <c:strCache>
                <c:ptCount val="1"/>
                <c:pt idx="0">
                  <c:v>Ashland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'6-1897 Ave Monthly Min.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'6-1897 Ave Monthly Min. Temps.'!$B$5:$M$5</c:f>
              <c:numCache>
                <c:formatCode>0.00</c:formatCode>
                <c:ptCount val="12"/>
                <c:pt idx="0">
                  <c:v>-1.3870967741935445</c:v>
                </c:pt>
                <c:pt idx="1">
                  <c:v>0.4642857142857153</c:v>
                </c:pt>
                <c:pt idx="2">
                  <c:v>-1.7258064516129039</c:v>
                </c:pt>
                <c:pt idx="3">
                  <c:v>-1.6666666666666643</c:v>
                </c:pt>
                <c:pt idx="4">
                  <c:v>-0.20967741935483275</c:v>
                </c:pt>
                <c:pt idx="5">
                  <c:v>0.26666666666666572</c:v>
                </c:pt>
                <c:pt idx="6">
                  <c:v>-0.11290322580646261</c:v>
                </c:pt>
                <c:pt idx="7">
                  <c:v>0.79032258064516725</c:v>
                </c:pt>
                <c:pt idx="8">
                  <c:v>2.36666666666666</c:v>
                </c:pt>
                <c:pt idx="9">
                  <c:v>1.0322580645161281</c:v>
                </c:pt>
                <c:pt idx="10">
                  <c:v>0.71666666666666856</c:v>
                </c:pt>
                <c:pt idx="11">
                  <c:v>0.32258064516128826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AC-4699-ACE1-696FBA250EE3}"/>
            </c:ext>
          </c:extLst>
        </c:ser>
        <c:ser>
          <c:idx val="3"/>
          <c:order val="3"/>
          <c:tx>
            <c:strRef>
              <c:f>'6-1897 Ave Monthly Min. Temps.'!$A$6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'6-1897 Ave Monthly Min.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'6-1897 Ave Monthly Min. Temps.'!$B$6:$M$6</c:f>
              <c:numCache>
                <c:formatCode>0.00</c:formatCode>
                <c:ptCount val="12"/>
                <c:pt idx="0">
                  <c:v>-4.8709677419354804</c:v>
                </c:pt>
                <c:pt idx="1">
                  <c:v>-3</c:v>
                </c:pt>
                <c:pt idx="2">
                  <c:v>-2.758064516129032</c:v>
                </c:pt>
                <c:pt idx="3">
                  <c:v>-1.9833333333333343</c:v>
                </c:pt>
                <c:pt idx="4">
                  <c:v>-1.2903225806451672</c:v>
                </c:pt>
                <c:pt idx="5">
                  <c:v>-1.6666666666666714</c:v>
                </c:pt>
                <c:pt idx="6">
                  <c:v>-2.0483870967741922</c:v>
                </c:pt>
                <c:pt idx="7">
                  <c:v>-1.0161290322580641</c:v>
                </c:pt>
                <c:pt idx="8">
                  <c:v>-0.56666666666667709</c:v>
                </c:pt>
                <c:pt idx="9">
                  <c:v>-2.5</c:v>
                </c:pt>
                <c:pt idx="10">
                  <c:v>-4.3333333333333286</c:v>
                </c:pt>
                <c:pt idx="11">
                  <c:v>-3.0645161290322633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AC-4699-ACE1-696FBA250E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9132160"/>
        <c:axId val="209142528"/>
      </c:barChart>
      <c:catAx>
        <c:axId val="20913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Months of the Year</a:t>
                </a:r>
              </a:p>
            </c:rich>
          </c:tx>
          <c:layout>
            <c:manualLayout>
              <c:xMode val="edge"/>
              <c:yMode val="edge"/>
              <c:x val="0.45480910494005172"/>
              <c:y val="0.95257283699752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9142528"/>
        <c:crosses val="autoZero"/>
        <c:auto val="0"/>
        <c:lblAlgn val="ctr"/>
        <c:lblOffset val="80"/>
        <c:tickLblSkip val="1"/>
        <c:noMultiLvlLbl val="0"/>
      </c:catAx>
      <c:valAx>
        <c:axId val="209142528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Difference in Degs. Compared to Wakefield's Temps.</a:t>
                </a:r>
              </a:p>
            </c:rich>
          </c:tx>
          <c:layout>
            <c:manualLayout>
              <c:xMode val="edge"/>
              <c:yMode val="edge"/>
              <c:x val="7.3767772127417046E-3"/>
              <c:y val="0.14101261535856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rgbClr val="FF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209132160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581111147230767"/>
          <c:y val="0.74303201347143433"/>
          <c:w val="0.25481997373354343"/>
          <c:h val="5.1334819706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Ashland compared to Shafer's Max. Temperatures 1897</a:t>
            </a:r>
          </a:p>
        </c:rich>
      </c:tx>
      <c:layout>
        <c:manualLayout>
          <c:xMode val="edge"/>
          <c:yMode val="edge"/>
          <c:x val="0.134929417568558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317147856517931E-2"/>
          <c:y val="0.19721055701370663"/>
          <c:w val="0.8762384076990376"/>
          <c:h val="0.77736111111111106"/>
        </c:manualLayout>
      </c:layout>
      <c:lineChart>
        <c:grouping val="standard"/>
        <c:varyColors val="0"/>
        <c:ser>
          <c:idx val="0"/>
          <c:order val="0"/>
          <c:tx>
            <c:strRef>
              <c:f>'7-Max. Ashland''s vs Shafer''s'!$A$2</c:f>
              <c:strCache>
                <c:ptCount val="1"/>
                <c:pt idx="0">
                  <c:v>Diff.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'7-Max. Ashland''s vs Shafer''s'!$A$3:$A$14</c:f>
              <c:numCache>
                <c:formatCode>0.00</c:formatCode>
                <c:ptCount val="12"/>
                <c:pt idx="0">
                  <c:v>-3.903225806451613</c:v>
                </c:pt>
                <c:pt idx="1">
                  <c:v>-0.5714285714285714</c:v>
                </c:pt>
                <c:pt idx="2">
                  <c:v>-2.225806451612903</c:v>
                </c:pt>
                <c:pt idx="3">
                  <c:v>-1.9333333333333333</c:v>
                </c:pt>
                <c:pt idx="4">
                  <c:v>0.22580645161290322</c:v>
                </c:pt>
                <c:pt idx="5">
                  <c:v>3</c:v>
                </c:pt>
                <c:pt idx="6">
                  <c:v>-9.6774193548387094E-2</c:v>
                </c:pt>
                <c:pt idx="7">
                  <c:v>1.4193548387096775</c:v>
                </c:pt>
                <c:pt idx="8">
                  <c:v>1.9</c:v>
                </c:pt>
                <c:pt idx="9">
                  <c:v>1.2258064516129032</c:v>
                </c:pt>
                <c:pt idx="10">
                  <c:v>-4.3</c:v>
                </c:pt>
                <c:pt idx="11">
                  <c:v>-3.4516129032258065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AB-4A9E-9647-7B3BE0ADE8C5}"/>
            </c:ext>
          </c:extLst>
        </c:ser>
        <c:ser>
          <c:idx val="1"/>
          <c:order val="1"/>
          <c:tx>
            <c:strRef>
              <c:f>'7-Max. Ashland''s vs Shafer''s'!$B$2</c:f>
              <c:strCache>
                <c:ptCount val="1"/>
                <c:pt idx="0">
                  <c:v>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'7-Max. Ashland''s vs Shafer''s'!$B$3:$B$14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AB-4A9E-9647-7B3BE0ADE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189120"/>
        <c:axId val="209195392"/>
      </c:lineChart>
      <c:catAx>
        <c:axId val="209189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of the Year 1897</a:t>
                </a:r>
              </a:p>
            </c:rich>
          </c:tx>
          <c:layout>
            <c:manualLayout>
              <c:xMode val="edge"/>
              <c:yMode val="edge"/>
              <c:x val="0.39191404974197808"/>
              <c:y val="0.89297223197418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95392"/>
        <c:crossesAt val="0"/>
        <c:auto val="1"/>
        <c:lblAlgn val="ctr"/>
        <c:lblOffset val="100"/>
        <c:noMultiLvlLbl val="0"/>
      </c:catAx>
      <c:valAx>
        <c:axId val="20919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in"/>
        <c:tickLblPos val="low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189120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Ashland Compared to Shafer's Max Temperatures 1898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'7-Max. Ashland''s vs Shafer''s'!$A$21:$A$32</c:f>
              <c:numCache>
                <c:formatCode>0.00</c:formatCode>
                <c:ptCount val="12"/>
                <c:pt idx="0">
                  <c:v>-3.903225806451613</c:v>
                </c:pt>
                <c:pt idx="1">
                  <c:v>-5.6785714285714288</c:v>
                </c:pt>
                <c:pt idx="2">
                  <c:v>-4.645161290322581</c:v>
                </c:pt>
                <c:pt idx="3">
                  <c:v>-0.66666666666665719</c:v>
                </c:pt>
                <c:pt idx="4">
                  <c:v>1.8064516129032258</c:v>
                </c:pt>
                <c:pt idx="5">
                  <c:v>2.5333333333333332</c:v>
                </c:pt>
                <c:pt idx="6">
                  <c:v>1.2</c:v>
                </c:pt>
                <c:pt idx="7">
                  <c:v>4.225806451612903</c:v>
                </c:pt>
                <c:pt idx="8">
                  <c:v>1.4333333333333333</c:v>
                </c:pt>
                <c:pt idx="9">
                  <c:v>-9.6774193548387094E-2</c:v>
                </c:pt>
                <c:pt idx="10">
                  <c:v>-0.73333333333333328</c:v>
                </c:pt>
                <c:pt idx="11">
                  <c:v>-2.7096774193548385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CB-4F52-B972-B8469117A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16256"/>
        <c:axId val="209218176"/>
      </c:lineChart>
      <c:catAx>
        <c:axId val="209216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of the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8176"/>
        <c:crossesAt val="0"/>
        <c:auto val="1"/>
        <c:lblAlgn val="ctr"/>
        <c:lblOffset val="100"/>
        <c:noMultiLvlLbl val="0"/>
      </c:catAx>
      <c:valAx>
        <c:axId val="209218176"/>
        <c:scaling>
          <c:orientation val="minMax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16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Ashland Compared to Shafer's Minimum Temperatures 1897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val>
            <c:numRef>
              <c:f>'8-Min. Ashland''s vs Shafer''s'!$A$4:$A$15</c:f>
              <c:numCache>
                <c:formatCode>0.00</c:formatCode>
                <c:ptCount val="12"/>
                <c:pt idx="0">
                  <c:v>1.1290322580645162</c:v>
                </c:pt>
                <c:pt idx="1">
                  <c:v>1.5</c:v>
                </c:pt>
                <c:pt idx="2">
                  <c:v>-1.2258064516129032</c:v>
                </c:pt>
                <c:pt idx="3">
                  <c:v>-1.4</c:v>
                </c:pt>
                <c:pt idx="4">
                  <c:v>-0.64516129032258063</c:v>
                </c:pt>
                <c:pt idx="5">
                  <c:v>-2.4666666666666668</c:v>
                </c:pt>
                <c:pt idx="6">
                  <c:v>-0.12903225806451613</c:v>
                </c:pt>
                <c:pt idx="7">
                  <c:v>0.16129032258064516</c:v>
                </c:pt>
                <c:pt idx="8">
                  <c:v>2.8333333333333335</c:v>
                </c:pt>
                <c:pt idx="9">
                  <c:v>2.193548387096774</c:v>
                </c:pt>
                <c:pt idx="10">
                  <c:v>2.2000000000000002</c:v>
                </c:pt>
                <c:pt idx="11">
                  <c:v>2.4838709677419355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4D-4605-B0DA-796849ECD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288576"/>
        <c:axId val="209307136"/>
      </c:lineChart>
      <c:catAx>
        <c:axId val="20928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000" b="1">
                    <a:latin typeface="Arial" panose="020B0604020202020204" pitchFamily="34" charset="0"/>
                    <a:cs typeface="Arial" panose="020B0604020202020204" pitchFamily="34" charset="0"/>
                  </a:rPr>
                  <a:t>MONTHS OF THE YEAR 1897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07136"/>
        <c:crosses val="autoZero"/>
        <c:auto val="1"/>
        <c:lblAlgn val="ctr"/>
        <c:lblOffset val="100"/>
        <c:noMultiLvlLbl val="0"/>
      </c:catAx>
      <c:valAx>
        <c:axId val="209307136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>
            <a:solidFill>
              <a:srgbClr val="FF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288576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600">
                <a:latin typeface="Arial" panose="020B0604020202020204" pitchFamily="34" charset="0"/>
                <a:cs typeface="Arial" panose="020B0604020202020204" pitchFamily="34" charset="0"/>
              </a:rPr>
              <a:t>Ashland Compared to Shafer's Minimum Temperatures for 1898</a:t>
            </a:r>
          </a:p>
        </c:rich>
      </c:tx>
      <c:layout>
        <c:manualLayout>
          <c:xMode val="edge"/>
          <c:yMode val="edge"/>
          <c:x val="0.16919337799199713"/>
          <c:y val="3.93603936039360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06036745406826E-2"/>
          <c:y val="0.25083333333333335"/>
          <c:w val="0.90679397012762974"/>
          <c:h val="0.726423436200909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'8-Min. Ashland''s vs Shafer''s'!$A$21:$A$32</c:f>
              <c:numCache>
                <c:formatCode>0.00</c:formatCode>
                <c:ptCount val="12"/>
                <c:pt idx="0">
                  <c:v>1.6451612903225807</c:v>
                </c:pt>
                <c:pt idx="1">
                  <c:v>2.3928571428571428</c:v>
                </c:pt>
                <c:pt idx="2">
                  <c:v>0.45161290322580644</c:v>
                </c:pt>
                <c:pt idx="3">
                  <c:v>1.0333333333333314</c:v>
                </c:pt>
                <c:pt idx="4">
                  <c:v>-0.58064516129032262</c:v>
                </c:pt>
                <c:pt idx="5">
                  <c:v>-0.2</c:v>
                </c:pt>
                <c:pt idx="6">
                  <c:v>1</c:v>
                </c:pt>
                <c:pt idx="7">
                  <c:v>0.64516129032258063</c:v>
                </c:pt>
                <c:pt idx="8">
                  <c:v>1</c:v>
                </c:pt>
                <c:pt idx="9">
                  <c:v>1.1290322580645162</c:v>
                </c:pt>
                <c:pt idx="10">
                  <c:v>0.5</c:v>
                </c:pt>
                <c:pt idx="11">
                  <c:v>2.7419354838709675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9-46F7-8C75-2205BC70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208947456"/>
        <c:axId val="208953728"/>
      </c:lineChart>
      <c:catAx>
        <c:axId val="20894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latin typeface="Arial" panose="020B0604020202020204" pitchFamily="34" charset="0"/>
                    <a:cs typeface="Arial" panose="020B0604020202020204" pitchFamily="34" charset="0"/>
                  </a:rPr>
                  <a:t>Months of the Year 1898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53728"/>
        <c:crosses val="autoZero"/>
        <c:auto val="1"/>
        <c:lblAlgn val="ctr"/>
        <c:lblOffset val="100"/>
        <c:noMultiLvlLbl val="0"/>
      </c:catAx>
      <c:valAx>
        <c:axId val="20895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947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Ashland Compared to Shafer's Max Temperatures 1898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'Max. Temp. Data 1897-1898'!$AN$372:$AN$383</c:f>
              <c:numCache>
                <c:formatCode>0.00</c:formatCode>
                <c:ptCount val="12"/>
                <c:pt idx="0">
                  <c:v>-3.903225806451613</c:v>
                </c:pt>
                <c:pt idx="1">
                  <c:v>-5.6785714285714288</c:v>
                </c:pt>
                <c:pt idx="2">
                  <c:v>-4.645161290322581</c:v>
                </c:pt>
                <c:pt idx="3">
                  <c:v>-0.66666666666665719</c:v>
                </c:pt>
                <c:pt idx="4">
                  <c:v>1.8064516129032258</c:v>
                </c:pt>
                <c:pt idx="5">
                  <c:v>2.5333333333333332</c:v>
                </c:pt>
                <c:pt idx="6">
                  <c:v>1.2</c:v>
                </c:pt>
                <c:pt idx="7">
                  <c:v>4.225806451612903</c:v>
                </c:pt>
                <c:pt idx="8">
                  <c:v>1.4333333333333333</c:v>
                </c:pt>
                <c:pt idx="9">
                  <c:v>-9.6774193548387094E-2</c:v>
                </c:pt>
                <c:pt idx="10">
                  <c:v>-0.73333333333333328</c:v>
                </c:pt>
                <c:pt idx="11">
                  <c:v>-2.7096774193548385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4D-418A-9D2C-6CC4EB82B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383936"/>
        <c:axId val="207394304"/>
      </c:lineChart>
      <c:catAx>
        <c:axId val="207383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of the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94304"/>
        <c:crossesAt val="0"/>
        <c:auto val="1"/>
        <c:lblAlgn val="ctr"/>
        <c:lblOffset val="100"/>
        <c:noMultiLvlLbl val="0"/>
      </c:catAx>
      <c:valAx>
        <c:axId val="20739430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Degrees F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out"/>
        <c:minorTickMark val="in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83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Ashland Compared to Shafer's Minimum Temperatures 1897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val>
            <c:numRef>
              <c:f>'Min. Temp. Data 1897-1898'!$AM$325:$AM$336</c:f>
              <c:numCache>
                <c:formatCode>0.00</c:formatCode>
                <c:ptCount val="12"/>
                <c:pt idx="0">
                  <c:v>1.1290322580645162</c:v>
                </c:pt>
                <c:pt idx="1">
                  <c:v>1.5</c:v>
                </c:pt>
                <c:pt idx="2">
                  <c:v>-1.2258064516129032</c:v>
                </c:pt>
                <c:pt idx="3">
                  <c:v>-1.4</c:v>
                </c:pt>
                <c:pt idx="4">
                  <c:v>-0.64516129032258063</c:v>
                </c:pt>
                <c:pt idx="5">
                  <c:v>-2.4666666666666668</c:v>
                </c:pt>
                <c:pt idx="6">
                  <c:v>-0.12903225806451613</c:v>
                </c:pt>
                <c:pt idx="7">
                  <c:v>0.16129032258064516</c:v>
                </c:pt>
                <c:pt idx="8">
                  <c:v>2.8333333333333335</c:v>
                </c:pt>
                <c:pt idx="9">
                  <c:v>2.193548387096774</c:v>
                </c:pt>
                <c:pt idx="10">
                  <c:v>2.2000000000000002</c:v>
                </c:pt>
                <c:pt idx="11">
                  <c:v>2.4838709677419355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68-4F2D-A180-CD3A8EC1E7C7}"/>
            </c:ext>
          </c:extLst>
        </c:ser>
        <c:ser>
          <c:idx val="1"/>
          <c:order val="1"/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  <a:round/>
              </a:ln>
              <a:effectLst/>
            </c:spPr>
          </c:errBars>
          <c:val>
            <c:numRef>
              <c:f>'Min. Temp. Data 1897-1898'!$AN$325:$AN$336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68-4F2D-A180-CD3A8EC1E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15744"/>
        <c:axId val="208017664"/>
      </c:lineChart>
      <c:catAx>
        <c:axId val="208015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Moths of the Year 1897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7664"/>
        <c:crosses val="autoZero"/>
        <c:auto val="1"/>
        <c:lblAlgn val="ctr"/>
        <c:lblOffset val="100"/>
        <c:noMultiLvlLbl val="0"/>
      </c:catAx>
      <c:valAx>
        <c:axId val="20801766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15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Ashland Compared to Shafer's Minimum Temperatures for 1898</a:t>
            </a:r>
          </a:p>
        </c:rich>
      </c:tx>
      <c:layout>
        <c:manualLayout>
          <c:xMode val="edge"/>
          <c:yMode val="edge"/>
          <c:x val="0.197923447069116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206036745406826E-2"/>
          <c:y val="0.25083333333333335"/>
          <c:w val="0.8762384076990376"/>
          <c:h val="0.627847039953339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'Min. Temp. Data 1897-1898'!$AM$380:$AM$391</c:f>
              <c:numCache>
                <c:formatCode>0.00</c:formatCode>
                <c:ptCount val="12"/>
                <c:pt idx="0">
                  <c:v>1.6451612903225807</c:v>
                </c:pt>
                <c:pt idx="1">
                  <c:v>2.3928571428571428</c:v>
                </c:pt>
                <c:pt idx="2">
                  <c:v>0.45161290322580644</c:v>
                </c:pt>
                <c:pt idx="3">
                  <c:v>1.0333333333333314</c:v>
                </c:pt>
                <c:pt idx="4">
                  <c:v>-0.58064516129032262</c:v>
                </c:pt>
                <c:pt idx="5">
                  <c:v>-0.2</c:v>
                </c:pt>
                <c:pt idx="6">
                  <c:v>1</c:v>
                </c:pt>
                <c:pt idx="7">
                  <c:v>0.64516129032258063</c:v>
                </c:pt>
                <c:pt idx="8">
                  <c:v>1</c:v>
                </c:pt>
                <c:pt idx="9">
                  <c:v>1.1290322580645162</c:v>
                </c:pt>
                <c:pt idx="10">
                  <c:v>0.5</c:v>
                </c:pt>
                <c:pt idx="11">
                  <c:v>2.7419354838709675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F-4702-B3BB-7F995ABE95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smooth val="0"/>
        <c:axId val="208063488"/>
        <c:axId val="208065664"/>
      </c:lineChart>
      <c:catAx>
        <c:axId val="2080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 of the Year 1898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65664"/>
        <c:crosses val="autoZero"/>
        <c:auto val="1"/>
        <c:lblAlgn val="ctr"/>
        <c:lblOffset val="100"/>
        <c:noMultiLvlLbl val="0"/>
      </c:catAx>
      <c:valAx>
        <c:axId val="208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FF0000"/>
                </a:solidFill>
              </a:rPr>
              <a:t>Maximum Temps Compared to Wakefield Temps for Four Different Stations For 1897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243358040189645E-2"/>
          <c:y val="0.11368582375478929"/>
          <c:w val="0.94397934319351007"/>
          <c:h val="0.74799892714140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'1-1897 Ave Monthly Max. Temps.'!$A$3</c:f>
              <c:strCache>
                <c:ptCount val="1"/>
                <c:pt idx="0">
                  <c:v>Shafer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'1-1897 Ave Monthly Max.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'1-1897 Ave Monthly Max. Temps.'!$B$3:$M$3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-0.37037037037037035</c:v>
                </c:pt>
                <c:pt idx="10">
                  <c:v>1</c:v>
                </c:pt>
                <c:pt idx="11">
                  <c:v>1.967741935483871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C-49B6-906E-DD5DF069F441}"/>
            </c:ext>
          </c:extLst>
        </c:ser>
        <c:ser>
          <c:idx val="1"/>
          <c:order val="1"/>
          <c:tx>
            <c:strRef>
              <c:f>'1-1897 Ave Monthly Max. Temps.'!$A$4</c:f>
              <c:strCache>
                <c:ptCount val="1"/>
                <c:pt idx="0">
                  <c:v>Newspaper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'1-1897 Ave Monthly Max.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'1-1897 Ave Monthly Max. Temps.'!$B$4:$M$4</c:f>
              <c:numCache>
                <c:formatCode>0.00</c:formatCode>
                <c:ptCount val="12"/>
                <c:pt idx="0">
                  <c:v>-7.064516129032258</c:v>
                </c:pt>
                <c:pt idx="1">
                  <c:v>-4.4642857142857144</c:v>
                </c:pt>
                <c:pt idx="2">
                  <c:v>-5.290322580645161</c:v>
                </c:pt>
                <c:pt idx="3">
                  <c:v>-5.0999999999999996</c:v>
                </c:pt>
                <c:pt idx="4">
                  <c:v>-1.4838709677419355</c:v>
                </c:pt>
                <c:pt idx="5">
                  <c:v>-0.6</c:v>
                </c:pt>
                <c:pt idx="6">
                  <c:v>-3.5806451612903225</c:v>
                </c:pt>
                <c:pt idx="7">
                  <c:v>-3.3548387096774195</c:v>
                </c:pt>
                <c:pt idx="8">
                  <c:v>-2.3333333333333335</c:v>
                </c:pt>
                <c:pt idx="9">
                  <c:v>-0.12903225806451613</c:v>
                </c:pt>
                <c:pt idx="10">
                  <c:v>-0.8</c:v>
                </c:pt>
                <c:pt idx="11">
                  <c:v>1.7741935483870968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C-49B6-906E-DD5DF069F441}"/>
            </c:ext>
          </c:extLst>
        </c:ser>
        <c:ser>
          <c:idx val="2"/>
          <c:order val="2"/>
          <c:tx>
            <c:strRef>
              <c:f>'1-1897 Ave Monthly Max. Temps.'!$A$5</c:f>
              <c:strCache>
                <c:ptCount val="1"/>
                <c:pt idx="0">
                  <c:v>Ashland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'1-1897 Ave Monthly Max.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'1-1897 Ave Monthly Max. Temps.'!$B$5:$M$5</c:f>
              <c:numCache>
                <c:formatCode>0.00</c:formatCode>
                <c:ptCount val="12"/>
                <c:pt idx="0">
                  <c:v>2.935483870967742</c:v>
                </c:pt>
                <c:pt idx="1">
                  <c:v>-0.5714285714285714</c:v>
                </c:pt>
                <c:pt idx="2">
                  <c:v>-2.225806451612903</c:v>
                </c:pt>
                <c:pt idx="3">
                  <c:v>-1.9333333333333333</c:v>
                </c:pt>
                <c:pt idx="4">
                  <c:v>0.22580645161290322</c:v>
                </c:pt>
                <c:pt idx="5">
                  <c:v>3</c:v>
                </c:pt>
                <c:pt idx="6">
                  <c:v>-9.6774193548387094E-2</c:v>
                </c:pt>
                <c:pt idx="7">
                  <c:v>1.4193548387096775</c:v>
                </c:pt>
                <c:pt idx="8">
                  <c:v>1.9</c:v>
                </c:pt>
                <c:pt idx="9">
                  <c:v>1.2258064516129032</c:v>
                </c:pt>
                <c:pt idx="10">
                  <c:v>-3.3</c:v>
                </c:pt>
                <c:pt idx="11">
                  <c:v>-1.4838709677419355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C-49B6-906E-DD5DF069F441}"/>
            </c:ext>
          </c:extLst>
        </c:ser>
        <c:ser>
          <c:idx val="3"/>
          <c:order val="3"/>
          <c:tx>
            <c:strRef>
              <c:f>'1-1897 Ave Monthly Max. Temps.'!$A$6</c:f>
              <c:strCache>
                <c:ptCount val="1"/>
                <c:pt idx="0">
                  <c:v>Norfolk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'1-1897 Ave Monthly Max. Temps.'!$B$2:$M$2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'1-1897 Ave Monthly Max. Temps.'!$B$6:$M$6</c:f>
              <c:numCache>
                <c:formatCode>0.00</c:formatCode>
                <c:ptCount val="12"/>
                <c:pt idx="0">
                  <c:v>-3.6129032258064515</c:v>
                </c:pt>
                <c:pt idx="1">
                  <c:v>-2.3214285714285716</c:v>
                </c:pt>
                <c:pt idx="2">
                  <c:v>-1.4193548387096775</c:v>
                </c:pt>
                <c:pt idx="3">
                  <c:v>2.1333333333333333</c:v>
                </c:pt>
                <c:pt idx="4">
                  <c:v>1.4516129032258065</c:v>
                </c:pt>
                <c:pt idx="5">
                  <c:v>2.5333333333333332</c:v>
                </c:pt>
                <c:pt idx="6">
                  <c:v>0.4838709677419355</c:v>
                </c:pt>
                <c:pt idx="7">
                  <c:v>3.2580645161290325</c:v>
                </c:pt>
                <c:pt idx="8">
                  <c:v>2.8666666666666667</c:v>
                </c:pt>
                <c:pt idx="9">
                  <c:v>0.16129032258064516</c:v>
                </c:pt>
                <c:pt idx="10">
                  <c:v>-2.7333333333333334</c:v>
                </c:pt>
                <c:pt idx="11">
                  <c:v>-2.2580645161290325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C-49B6-906E-DD5DF069F4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08390784"/>
        <c:axId val="208401152"/>
      </c:barChart>
      <c:catAx>
        <c:axId val="208390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cap="all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Months of the Year</a:t>
                </a:r>
              </a:p>
            </c:rich>
          </c:tx>
          <c:layout>
            <c:manualLayout>
              <c:xMode val="edge"/>
              <c:yMode val="edge"/>
              <c:x val="0.45480910494005172"/>
              <c:y val="0.952572836997525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cap="all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401152"/>
        <c:crosses val="autoZero"/>
        <c:auto val="0"/>
        <c:lblAlgn val="ctr"/>
        <c:lblOffset val="80"/>
        <c:tickLblSkip val="1"/>
        <c:noMultiLvlLbl val="0"/>
      </c:catAx>
      <c:valAx>
        <c:axId val="208401152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rgbClr val="FF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100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Difference in Degs. Compared to Wakefield's Temps.</a:t>
                </a:r>
              </a:p>
            </c:rich>
          </c:tx>
          <c:layout>
            <c:manualLayout>
              <c:xMode val="edge"/>
              <c:yMode val="edge"/>
              <c:x val="7.3767772127417046E-3"/>
              <c:y val="0.14101261535856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rgbClr val="FF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crossAx val="208390784"/>
        <c:crossesAt val="1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581111147230767"/>
          <c:y val="0.74303201347143433"/>
          <c:w val="0.25481997373354343"/>
          <c:h val="5.1334819706676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Monthly Average Temperature Differences from Wakefield's For 1897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50373960915055E-2"/>
          <c:y val="0.1421266175453548"/>
          <c:w val="0.72901663292907015"/>
          <c:h val="0.84510921209475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'2-1897 Ave Daily Max. Temps.  '!$A$3</c:f>
              <c:strCache>
                <c:ptCount val="1"/>
                <c:pt idx="0">
                  <c:v>Ashland </c:v>
                </c:pt>
              </c:strCache>
            </c:strRef>
          </c:tx>
          <c:invertIfNegative val="0"/>
          <c:val>
            <c:numRef>
              <c:f>'2-1897 Ave Daily Max. Temps.  '!$B$3:$AF$3</c:f>
              <c:numCache>
                <c:formatCode>0.00</c:formatCode>
                <c:ptCount val="31"/>
                <c:pt idx="0">
                  <c:v>-0.16666666666666666</c:v>
                </c:pt>
                <c:pt idx="1">
                  <c:v>0.66666666666666663</c:v>
                </c:pt>
                <c:pt idx="2">
                  <c:v>-1.5</c:v>
                </c:pt>
                <c:pt idx="3">
                  <c:v>-0.41666666666666669</c:v>
                </c:pt>
                <c:pt idx="4">
                  <c:v>1.3333333333333333</c:v>
                </c:pt>
                <c:pt idx="5">
                  <c:v>-0.66666666666666663</c:v>
                </c:pt>
                <c:pt idx="6">
                  <c:v>1.0833333333333333</c:v>
                </c:pt>
                <c:pt idx="7">
                  <c:v>0.5</c:v>
                </c:pt>
                <c:pt idx="8">
                  <c:v>-1.75</c:v>
                </c:pt>
                <c:pt idx="9">
                  <c:v>-1.9166666666666667</c:v>
                </c:pt>
                <c:pt idx="10">
                  <c:v>0.33333333333333331</c:v>
                </c:pt>
                <c:pt idx="11">
                  <c:v>0.91666666666666663</c:v>
                </c:pt>
                <c:pt idx="12">
                  <c:v>1.8333333333333333</c:v>
                </c:pt>
                <c:pt idx="13">
                  <c:v>-0.33333333333333331</c:v>
                </c:pt>
                <c:pt idx="14">
                  <c:v>0.75</c:v>
                </c:pt>
                <c:pt idx="15">
                  <c:v>-1.25</c:v>
                </c:pt>
                <c:pt idx="16">
                  <c:v>-0.5</c:v>
                </c:pt>
                <c:pt idx="17">
                  <c:v>0.41666666666666669</c:v>
                </c:pt>
                <c:pt idx="18">
                  <c:v>-0.5</c:v>
                </c:pt>
                <c:pt idx="19">
                  <c:v>1</c:v>
                </c:pt>
                <c:pt idx="20">
                  <c:v>0.5</c:v>
                </c:pt>
                <c:pt idx="21">
                  <c:v>0</c:v>
                </c:pt>
                <c:pt idx="22">
                  <c:v>-0.25</c:v>
                </c:pt>
                <c:pt idx="23">
                  <c:v>-2.8333333333333335</c:v>
                </c:pt>
                <c:pt idx="24">
                  <c:v>0.91666666666666663</c:v>
                </c:pt>
                <c:pt idx="25">
                  <c:v>1.8333333333333333</c:v>
                </c:pt>
                <c:pt idx="26">
                  <c:v>2</c:v>
                </c:pt>
                <c:pt idx="27">
                  <c:v>-0.3</c:v>
                </c:pt>
                <c:pt idx="28">
                  <c:v>-0.45454545454545453</c:v>
                </c:pt>
                <c:pt idx="29">
                  <c:v>0.36363636363636365</c:v>
                </c:pt>
                <c:pt idx="30">
                  <c:v>2.4285714285714284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00-4657-83C2-89D49858677C}"/>
            </c:ext>
          </c:extLst>
        </c:ser>
        <c:ser>
          <c:idx val="1"/>
          <c:order val="1"/>
          <c:tx>
            <c:strRef>
              <c:f>'2-1897 Ave Daily Max. Temps.  '!$A$4</c:f>
              <c:strCache>
                <c:ptCount val="1"/>
                <c:pt idx="0">
                  <c:v>Newspaper</c:v>
                </c:pt>
              </c:strCache>
            </c:strRef>
          </c:tx>
          <c:invertIfNegative val="0"/>
          <c:val>
            <c:numRef>
              <c:f>'2-1897 Ave Daily Max. Temps.  '!$B$4:$AF$4</c:f>
              <c:numCache>
                <c:formatCode>0.00</c:formatCode>
                <c:ptCount val="31"/>
                <c:pt idx="0">
                  <c:v>-2.3333333333333335</c:v>
                </c:pt>
                <c:pt idx="1">
                  <c:v>-4.166666666666667</c:v>
                </c:pt>
                <c:pt idx="2">
                  <c:v>-3.3333333333333335</c:v>
                </c:pt>
                <c:pt idx="3">
                  <c:v>-3.5</c:v>
                </c:pt>
                <c:pt idx="4">
                  <c:v>-1.6666666666666667</c:v>
                </c:pt>
                <c:pt idx="5">
                  <c:v>-5</c:v>
                </c:pt>
                <c:pt idx="6">
                  <c:v>-3.75</c:v>
                </c:pt>
                <c:pt idx="7">
                  <c:v>-3.0833333333333335</c:v>
                </c:pt>
                <c:pt idx="8">
                  <c:v>-4.25</c:v>
                </c:pt>
                <c:pt idx="9">
                  <c:v>-3.9166666666666665</c:v>
                </c:pt>
                <c:pt idx="10">
                  <c:v>-3.5</c:v>
                </c:pt>
                <c:pt idx="11">
                  <c:v>-3.5</c:v>
                </c:pt>
                <c:pt idx="12">
                  <c:v>-1.5</c:v>
                </c:pt>
                <c:pt idx="13">
                  <c:v>-2.6666666666666665</c:v>
                </c:pt>
                <c:pt idx="14">
                  <c:v>-1.1666666666666667</c:v>
                </c:pt>
                <c:pt idx="15">
                  <c:v>-1.0833333333333333</c:v>
                </c:pt>
                <c:pt idx="16">
                  <c:v>-1.6666666666666667</c:v>
                </c:pt>
                <c:pt idx="17">
                  <c:v>-8.3333333333333329E-2</c:v>
                </c:pt>
                <c:pt idx="18">
                  <c:v>-3</c:v>
                </c:pt>
                <c:pt idx="19">
                  <c:v>-3.9166666666666665</c:v>
                </c:pt>
                <c:pt idx="20">
                  <c:v>-3.4166666666666665</c:v>
                </c:pt>
                <c:pt idx="21">
                  <c:v>-3.25</c:v>
                </c:pt>
                <c:pt idx="22">
                  <c:v>-3.5833333333333335</c:v>
                </c:pt>
                <c:pt idx="23">
                  <c:v>-4.916666666666667</c:v>
                </c:pt>
                <c:pt idx="24">
                  <c:v>-1.1666666666666667</c:v>
                </c:pt>
                <c:pt idx="25">
                  <c:v>-0.91666666666666663</c:v>
                </c:pt>
                <c:pt idx="26">
                  <c:v>1.0833333333333333</c:v>
                </c:pt>
                <c:pt idx="27">
                  <c:v>-3</c:v>
                </c:pt>
                <c:pt idx="28">
                  <c:v>-3.2727272727272729</c:v>
                </c:pt>
                <c:pt idx="29">
                  <c:v>-1.9090909090909092</c:v>
                </c:pt>
                <c:pt idx="30">
                  <c:v>-1.5714285714285714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00-4657-83C2-89D49858677C}"/>
            </c:ext>
          </c:extLst>
        </c:ser>
        <c:ser>
          <c:idx val="2"/>
          <c:order val="2"/>
          <c:tx>
            <c:strRef>
              <c:f>'2-1897 Ave Daily Max. Temps.  '!$A$5</c:f>
              <c:strCache>
                <c:ptCount val="1"/>
                <c:pt idx="0">
                  <c:v> J. C. Shafer</c:v>
                </c:pt>
              </c:strCache>
            </c:strRef>
          </c:tx>
          <c:invertIfNegative val="0"/>
          <c:val>
            <c:numRef>
              <c:f>'2-1897 Ave Daily Max. Temps.  '!$B$5:$AF$5</c:f>
              <c:numCache>
                <c:formatCode>0.00</c:formatCode>
                <c:ptCount val="31"/>
                <c:pt idx="0">
                  <c:v>0.33333333333333331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0.5</c:v>
                </c:pt>
                <c:pt idx="4">
                  <c:v>0.83333333333333337</c:v>
                </c:pt>
                <c:pt idx="5">
                  <c:v>0.25</c:v>
                </c:pt>
                <c:pt idx="6">
                  <c:v>0.25</c:v>
                </c:pt>
                <c:pt idx="7">
                  <c:v>0.41666666666666669</c:v>
                </c:pt>
                <c:pt idx="8">
                  <c:v>1.3333333333333333</c:v>
                </c:pt>
                <c:pt idx="9">
                  <c:v>-0.33333333333333331</c:v>
                </c:pt>
                <c:pt idx="10">
                  <c:v>0.83333333333333337</c:v>
                </c:pt>
                <c:pt idx="11">
                  <c:v>0</c:v>
                </c:pt>
                <c:pt idx="12">
                  <c:v>0.5</c:v>
                </c:pt>
                <c:pt idx="13">
                  <c:v>0.25</c:v>
                </c:pt>
                <c:pt idx="14">
                  <c:v>-0.16666666666666666</c:v>
                </c:pt>
                <c:pt idx="15">
                  <c:v>0.5</c:v>
                </c:pt>
                <c:pt idx="16">
                  <c:v>0.16666666666666666</c:v>
                </c:pt>
                <c:pt idx="17">
                  <c:v>1</c:v>
                </c:pt>
                <c:pt idx="18">
                  <c:v>8.3333333333333329E-2</c:v>
                </c:pt>
                <c:pt idx="19">
                  <c:v>0.25</c:v>
                </c:pt>
                <c:pt idx="20">
                  <c:v>0.33333333333333331</c:v>
                </c:pt>
                <c:pt idx="21">
                  <c:v>-0.16666666666666666</c:v>
                </c:pt>
                <c:pt idx="22">
                  <c:v>8.3333333333333329E-2</c:v>
                </c:pt>
                <c:pt idx="23">
                  <c:v>0.33333333333333331</c:v>
                </c:pt>
                <c:pt idx="24">
                  <c:v>0</c:v>
                </c:pt>
                <c:pt idx="25">
                  <c:v>8.3333333333333329E-2</c:v>
                </c:pt>
                <c:pt idx="26">
                  <c:v>1</c:v>
                </c:pt>
                <c:pt idx="27">
                  <c:v>-0.91666666666666663</c:v>
                </c:pt>
                <c:pt idx="28">
                  <c:v>-0.81818181818181823</c:v>
                </c:pt>
                <c:pt idx="29">
                  <c:v>0.27272727272727271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00-4657-83C2-89D49858677C}"/>
            </c:ext>
          </c:extLst>
        </c:ser>
        <c:ser>
          <c:idx val="3"/>
          <c:order val="3"/>
          <c:tx>
            <c:strRef>
              <c:f>'2-1897 Ave Daily Max. Temps.  '!$A$6</c:f>
              <c:strCache>
                <c:ptCount val="1"/>
                <c:pt idx="0">
                  <c:v>Norfolk  </c:v>
                </c:pt>
              </c:strCache>
            </c:strRef>
          </c:tx>
          <c:invertIfNegative val="0"/>
          <c:val>
            <c:numRef>
              <c:f>'2-1897 Ave Daily Max. Temps.  '!$B$6:$AF$6</c:f>
              <c:numCache>
                <c:formatCode>0.00</c:formatCode>
                <c:ptCount val="31"/>
                <c:pt idx="0">
                  <c:v>1</c:v>
                </c:pt>
                <c:pt idx="1">
                  <c:v>-1.1666666666666667</c:v>
                </c:pt>
                <c:pt idx="2">
                  <c:v>-0.66666666666666663</c:v>
                </c:pt>
                <c:pt idx="3">
                  <c:v>-0.58333333333333337</c:v>
                </c:pt>
                <c:pt idx="4">
                  <c:v>-0.33333333333333331</c:v>
                </c:pt>
                <c:pt idx="5">
                  <c:v>-0.16666666666666666</c:v>
                </c:pt>
                <c:pt idx="6">
                  <c:v>0.16666666666666666</c:v>
                </c:pt>
                <c:pt idx="7">
                  <c:v>0.66666666666666663</c:v>
                </c:pt>
                <c:pt idx="8">
                  <c:v>-0.16666666666666666</c:v>
                </c:pt>
                <c:pt idx="9">
                  <c:v>-1.1666666666666667</c:v>
                </c:pt>
                <c:pt idx="10">
                  <c:v>1.0833333333333333</c:v>
                </c:pt>
                <c:pt idx="11">
                  <c:v>-0.66666666666666663</c:v>
                </c:pt>
                <c:pt idx="12">
                  <c:v>1.5833333333333333</c:v>
                </c:pt>
                <c:pt idx="13">
                  <c:v>-0.41666666666666669</c:v>
                </c:pt>
                <c:pt idx="14">
                  <c:v>1.8333333333333333</c:v>
                </c:pt>
                <c:pt idx="15">
                  <c:v>2.1666666666666665</c:v>
                </c:pt>
                <c:pt idx="16">
                  <c:v>-0.83333333333333337</c:v>
                </c:pt>
                <c:pt idx="17">
                  <c:v>0.41666666666666669</c:v>
                </c:pt>
                <c:pt idx="18">
                  <c:v>0</c:v>
                </c:pt>
                <c:pt idx="19">
                  <c:v>-0.91666666666666663</c:v>
                </c:pt>
                <c:pt idx="20">
                  <c:v>-8.3333333333333329E-2</c:v>
                </c:pt>
                <c:pt idx="21">
                  <c:v>-1</c:v>
                </c:pt>
                <c:pt idx="22">
                  <c:v>-1.9166666666666667</c:v>
                </c:pt>
                <c:pt idx="23">
                  <c:v>-3.3333333333333335</c:v>
                </c:pt>
                <c:pt idx="24">
                  <c:v>-1.1666666666666667</c:v>
                </c:pt>
                <c:pt idx="25">
                  <c:v>0.75</c:v>
                </c:pt>
                <c:pt idx="26">
                  <c:v>1.75</c:v>
                </c:pt>
                <c:pt idx="27">
                  <c:v>2.2000000000000002</c:v>
                </c:pt>
                <c:pt idx="28">
                  <c:v>1.6363636363636365</c:v>
                </c:pt>
                <c:pt idx="29">
                  <c:v>0.63636363636363635</c:v>
                </c:pt>
                <c:pt idx="30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00-4657-83C2-89D498586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748544"/>
        <c:axId val="208750464"/>
      </c:barChart>
      <c:dateAx>
        <c:axId val="20874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254958729044662"/>
              <c:y val="0.92128236285493958"/>
            </c:manualLayout>
          </c:layout>
          <c:overlay val="0"/>
          <c:spPr>
            <a:noFill/>
          </c:spPr>
        </c:title>
        <c:majorTickMark val="out"/>
        <c:minorTickMark val="none"/>
        <c:tickLblPos val="low"/>
        <c:crossAx val="208750464"/>
        <c:crosses val="autoZero"/>
        <c:auto val="0"/>
        <c:lblOffset val="100"/>
        <c:baseTimeUnit val="days"/>
      </c:dateAx>
      <c:valAx>
        <c:axId val="2087504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8748544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5911140074509973"/>
          <c:y val="0.15246034199535685"/>
          <c:w val="9.3621414131159347E-2"/>
          <c:h val="0.17736736468312977"/>
        </c:manualLayout>
      </c:layout>
      <c:overlay val="0"/>
      <c:txPr>
        <a:bodyPr/>
        <a:lstStyle/>
        <a:p>
          <a:pPr>
            <a:defRPr sz="14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Daily Average Temperature Differences from Wakefield's 1898 Data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50373960915055E-2"/>
          <c:y val="0.1421266175453548"/>
          <c:w val="0.72901663292907015"/>
          <c:h val="0.84510921209475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3-1898 Ave Daily Max. Temps.'!$A$3</c:f>
              <c:strCache>
                <c:ptCount val="1"/>
                <c:pt idx="0">
                  <c:v>Ashland </c:v>
                </c:pt>
              </c:strCache>
            </c:strRef>
          </c:tx>
          <c:invertIfNegative val="0"/>
          <c:val>
            <c:numRef>
              <c:f>' 3-1898 Ave Daily Max. Temps.'!$B$3:$AF$3</c:f>
              <c:numCache>
                <c:formatCode>General</c:formatCode>
                <c:ptCount val="31"/>
                <c:pt idx="0">
                  <c:v>-2.0833333333333335</c:v>
                </c:pt>
                <c:pt idx="1">
                  <c:v>-1.4166666666666667</c:v>
                </c:pt>
                <c:pt idx="2">
                  <c:v>-1.8333333333333333</c:v>
                </c:pt>
                <c:pt idx="3">
                  <c:v>-1.0833333333333333</c:v>
                </c:pt>
                <c:pt idx="4">
                  <c:v>-0.75</c:v>
                </c:pt>
                <c:pt idx="5">
                  <c:v>0.25</c:v>
                </c:pt>
                <c:pt idx="6">
                  <c:v>-0.25</c:v>
                </c:pt>
                <c:pt idx="7">
                  <c:v>-1.4166666666666667</c:v>
                </c:pt>
                <c:pt idx="8">
                  <c:v>-0.25</c:v>
                </c:pt>
                <c:pt idx="9">
                  <c:v>-1.9166666666666667</c:v>
                </c:pt>
                <c:pt idx="10">
                  <c:v>-0.33333333333333331</c:v>
                </c:pt>
                <c:pt idx="11">
                  <c:v>-0.41666666666666669</c:v>
                </c:pt>
                <c:pt idx="12">
                  <c:v>-8.3333333333333329E-2</c:v>
                </c:pt>
                <c:pt idx="13">
                  <c:v>8.3333333333333329E-2</c:v>
                </c:pt>
                <c:pt idx="14">
                  <c:v>0.5</c:v>
                </c:pt>
                <c:pt idx="15">
                  <c:v>-0.58333333333333337</c:v>
                </c:pt>
                <c:pt idx="16">
                  <c:v>0.91666666666666663</c:v>
                </c:pt>
                <c:pt idx="17">
                  <c:v>-0.25</c:v>
                </c:pt>
                <c:pt idx="18">
                  <c:v>1</c:v>
                </c:pt>
                <c:pt idx="19">
                  <c:v>-8.3333333333333329E-2</c:v>
                </c:pt>
                <c:pt idx="20">
                  <c:v>0.41666666666666669</c:v>
                </c:pt>
                <c:pt idx="21">
                  <c:v>1.5833333333333333</c:v>
                </c:pt>
                <c:pt idx="22">
                  <c:v>1.25</c:v>
                </c:pt>
                <c:pt idx="23">
                  <c:v>-0.5</c:v>
                </c:pt>
                <c:pt idx="24">
                  <c:v>-0.41666666666666669</c:v>
                </c:pt>
                <c:pt idx="25">
                  <c:v>-1.4166666666666667</c:v>
                </c:pt>
                <c:pt idx="26">
                  <c:v>0.66666666666666663</c:v>
                </c:pt>
                <c:pt idx="27">
                  <c:v>0.58333333333333337</c:v>
                </c:pt>
                <c:pt idx="28">
                  <c:v>1.0909090909090908</c:v>
                </c:pt>
                <c:pt idx="29">
                  <c:v>9.0909090909090912E-2</c:v>
                </c:pt>
                <c:pt idx="30">
                  <c:v>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4-42A2-BB3A-7C59753A63B9}"/>
            </c:ext>
          </c:extLst>
        </c:ser>
        <c:ser>
          <c:idx val="1"/>
          <c:order val="1"/>
          <c:tx>
            <c:strRef>
              <c:f>' 3-1898 Ave Daily Max. Temps.'!$A$4</c:f>
              <c:strCache>
                <c:ptCount val="1"/>
                <c:pt idx="0">
                  <c:v>Newspaper</c:v>
                </c:pt>
              </c:strCache>
            </c:strRef>
          </c:tx>
          <c:invertIfNegative val="0"/>
          <c:val>
            <c:numRef>
              <c:f>' 3-1898 Ave Daily Max. Temps.'!$B$4:$AF$4</c:f>
              <c:numCache>
                <c:formatCode>General</c:formatCode>
                <c:ptCount val="31"/>
                <c:pt idx="0">
                  <c:v>-0.75</c:v>
                </c:pt>
                <c:pt idx="1">
                  <c:v>0</c:v>
                </c:pt>
                <c:pt idx="2">
                  <c:v>-0.5</c:v>
                </c:pt>
                <c:pt idx="3">
                  <c:v>-1.1666666666666667</c:v>
                </c:pt>
                <c:pt idx="4">
                  <c:v>0</c:v>
                </c:pt>
                <c:pt idx="5">
                  <c:v>-0.83333333333333337</c:v>
                </c:pt>
                <c:pt idx="6">
                  <c:v>-8.3333333333333329E-2</c:v>
                </c:pt>
                <c:pt idx="7">
                  <c:v>-1</c:v>
                </c:pt>
                <c:pt idx="8">
                  <c:v>-0.83333333333333337</c:v>
                </c:pt>
                <c:pt idx="9">
                  <c:v>-1.3333333333333333</c:v>
                </c:pt>
                <c:pt idx="10">
                  <c:v>-0.16666666666666666</c:v>
                </c:pt>
                <c:pt idx="11">
                  <c:v>-8.3333333333333329E-2</c:v>
                </c:pt>
                <c:pt idx="12">
                  <c:v>-0.25</c:v>
                </c:pt>
                <c:pt idx="13">
                  <c:v>-2.25</c:v>
                </c:pt>
                <c:pt idx="14">
                  <c:v>-0.83333333333333337</c:v>
                </c:pt>
                <c:pt idx="15">
                  <c:v>-0.91666666666666663</c:v>
                </c:pt>
                <c:pt idx="16">
                  <c:v>-1.5833333333333333</c:v>
                </c:pt>
                <c:pt idx="17">
                  <c:v>0.5</c:v>
                </c:pt>
                <c:pt idx="18">
                  <c:v>-0.83333333333333337</c:v>
                </c:pt>
                <c:pt idx="19">
                  <c:v>0.75</c:v>
                </c:pt>
                <c:pt idx="20">
                  <c:v>-0.25</c:v>
                </c:pt>
                <c:pt idx="21">
                  <c:v>-2.9166666666666665</c:v>
                </c:pt>
                <c:pt idx="22">
                  <c:v>1</c:v>
                </c:pt>
                <c:pt idx="23">
                  <c:v>-0.66666666666666663</c:v>
                </c:pt>
                <c:pt idx="24">
                  <c:v>0.25</c:v>
                </c:pt>
                <c:pt idx="25">
                  <c:v>-0.16666666666666666</c:v>
                </c:pt>
                <c:pt idx="26">
                  <c:v>-1</c:v>
                </c:pt>
                <c:pt idx="27">
                  <c:v>-1.5</c:v>
                </c:pt>
                <c:pt idx="28">
                  <c:v>-0.81818181818181823</c:v>
                </c:pt>
                <c:pt idx="29">
                  <c:v>1.0909090909090908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84-42A2-BB3A-7C59753A63B9}"/>
            </c:ext>
          </c:extLst>
        </c:ser>
        <c:ser>
          <c:idx val="2"/>
          <c:order val="2"/>
          <c:tx>
            <c:strRef>
              <c:f>' 3-1898 Ave Daily Max. Temps.'!$A$5</c:f>
              <c:strCache>
                <c:ptCount val="1"/>
                <c:pt idx="0">
                  <c:v> J. C. Shafer</c:v>
                </c:pt>
              </c:strCache>
            </c:strRef>
          </c:tx>
          <c:invertIfNegative val="0"/>
          <c:val>
            <c:numRef>
              <c:f>' 3-1898 Ave Daily Max. Temps.'!$B$5:$AF$5</c:f>
              <c:numCache>
                <c:formatCode>General</c:formatCode>
                <c:ptCount val="31"/>
                <c:pt idx="0">
                  <c:v>0.27272727272727271</c:v>
                </c:pt>
                <c:pt idx="1">
                  <c:v>0.27272727272727271</c:v>
                </c:pt>
                <c:pt idx="2">
                  <c:v>-1.4545454545454546</c:v>
                </c:pt>
                <c:pt idx="3">
                  <c:v>-0.81818181818181823</c:v>
                </c:pt>
                <c:pt idx="4">
                  <c:v>-1</c:v>
                </c:pt>
                <c:pt idx="5">
                  <c:v>-1.1818181818181819</c:v>
                </c:pt>
                <c:pt idx="6">
                  <c:v>1.0909090909090908</c:v>
                </c:pt>
                <c:pt idx="7">
                  <c:v>1.4545454545454546</c:v>
                </c:pt>
                <c:pt idx="8">
                  <c:v>0.54545454545454541</c:v>
                </c:pt>
                <c:pt idx="9">
                  <c:v>0.90909090909090906</c:v>
                </c:pt>
                <c:pt idx="10">
                  <c:v>0.18181818181818182</c:v>
                </c:pt>
                <c:pt idx="11">
                  <c:v>1.1818181818181819</c:v>
                </c:pt>
                <c:pt idx="12">
                  <c:v>-1</c:v>
                </c:pt>
                <c:pt idx="13">
                  <c:v>0</c:v>
                </c:pt>
                <c:pt idx="14">
                  <c:v>2.4545454545454546</c:v>
                </c:pt>
                <c:pt idx="15">
                  <c:v>2.6363636363636362</c:v>
                </c:pt>
                <c:pt idx="16">
                  <c:v>1.7272727272727273</c:v>
                </c:pt>
                <c:pt idx="17">
                  <c:v>1.4545454545454546</c:v>
                </c:pt>
                <c:pt idx="18">
                  <c:v>0.18181818181818182</c:v>
                </c:pt>
                <c:pt idx="19">
                  <c:v>0.27272727272727271</c:v>
                </c:pt>
                <c:pt idx="20">
                  <c:v>1.9090909090909092</c:v>
                </c:pt>
                <c:pt idx="21">
                  <c:v>-1.6363636363636365</c:v>
                </c:pt>
                <c:pt idx="22">
                  <c:v>0.63636363636363635</c:v>
                </c:pt>
                <c:pt idx="23">
                  <c:v>1.1818181818181819</c:v>
                </c:pt>
                <c:pt idx="24">
                  <c:v>0.54545454545454541</c:v>
                </c:pt>
                <c:pt idx="25">
                  <c:v>-0.36363636363636365</c:v>
                </c:pt>
                <c:pt idx="26">
                  <c:v>-0.54545454545454541</c:v>
                </c:pt>
                <c:pt idx="27">
                  <c:v>0.36363636363636365</c:v>
                </c:pt>
                <c:pt idx="28">
                  <c:v>0.4</c:v>
                </c:pt>
                <c:pt idx="29">
                  <c:v>1</c:v>
                </c:pt>
                <c:pt idx="30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84-42A2-BB3A-7C59753A6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800384"/>
        <c:axId val="208806656"/>
      </c:barChart>
      <c:dateAx>
        <c:axId val="20880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254958729044662"/>
              <c:y val="0.92128236285493958"/>
            </c:manualLayout>
          </c:layout>
          <c:overlay val="0"/>
          <c:spPr>
            <a:noFill/>
          </c:spPr>
        </c:title>
        <c:majorTickMark val="out"/>
        <c:minorTickMark val="none"/>
        <c:tickLblPos val="low"/>
        <c:crossAx val="208806656"/>
        <c:crosses val="autoZero"/>
        <c:auto val="0"/>
        <c:lblOffset val="100"/>
        <c:baseTimeUnit val="days"/>
      </c:dateAx>
      <c:valAx>
        <c:axId val="208806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8800384"/>
        <c:crossesAt val="1"/>
        <c:crossBetween val="midCat"/>
      </c:valAx>
    </c:plotArea>
    <c:legend>
      <c:legendPos val="r"/>
      <c:layout>
        <c:manualLayout>
          <c:xMode val="edge"/>
          <c:yMode val="edge"/>
          <c:x val="0.85911140074509973"/>
          <c:y val="0.15246034199535685"/>
          <c:w val="0.10456614419217046"/>
          <c:h val="0.16666279618273522"/>
        </c:manualLayout>
      </c:layout>
      <c:overlay val="0"/>
      <c:txPr>
        <a:bodyPr/>
        <a:lstStyle/>
        <a:p>
          <a:pPr>
            <a:defRPr sz="14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Minimum Daily  Average Temperature Differences from Wakefield's in 1897</a:t>
            </a:r>
            <a:endParaRPr lang="en-US"/>
          </a:p>
        </c:rich>
      </c:tx>
      <c:overlay val="0"/>
      <c:spPr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641911121555551E-2"/>
          <c:y val="0.1037711968604307"/>
          <c:w val="0.92812772900281582"/>
          <c:h val="0.84510921209475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'4-1897 Ave. Daily Min. Temp. '!$A$3</c:f>
              <c:strCache>
                <c:ptCount val="1"/>
                <c:pt idx="0">
                  <c:v>Ashland Daily Ave. Dif.</c:v>
                </c:pt>
              </c:strCache>
            </c:strRef>
          </c:tx>
          <c:invertIfNegative val="0"/>
          <c:val>
            <c:numRef>
              <c:f>'4-1897 Ave. Daily Min. Temp. '!$B$3:$AF$3</c:f>
              <c:numCache>
                <c:formatCode>0.00</c:formatCode>
                <c:ptCount val="31"/>
                <c:pt idx="0">
                  <c:v>-1</c:v>
                </c:pt>
                <c:pt idx="1">
                  <c:v>0.41666666666666669</c:v>
                </c:pt>
                <c:pt idx="2">
                  <c:v>0</c:v>
                </c:pt>
                <c:pt idx="3">
                  <c:v>-1</c:v>
                </c:pt>
                <c:pt idx="4">
                  <c:v>0.41666666666666669</c:v>
                </c:pt>
                <c:pt idx="5">
                  <c:v>-0.66666666666666663</c:v>
                </c:pt>
                <c:pt idx="6">
                  <c:v>1.5</c:v>
                </c:pt>
                <c:pt idx="7">
                  <c:v>2.25</c:v>
                </c:pt>
                <c:pt idx="8">
                  <c:v>0.66666666666666663</c:v>
                </c:pt>
                <c:pt idx="9">
                  <c:v>-1.25</c:v>
                </c:pt>
                <c:pt idx="10">
                  <c:v>-0.16666666666666666</c:v>
                </c:pt>
                <c:pt idx="11">
                  <c:v>-0.75</c:v>
                </c:pt>
                <c:pt idx="12">
                  <c:v>2.1666666666666665</c:v>
                </c:pt>
                <c:pt idx="13">
                  <c:v>0.66666666666666663</c:v>
                </c:pt>
                <c:pt idx="14">
                  <c:v>1</c:v>
                </c:pt>
                <c:pt idx="15">
                  <c:v>-0.83333333333333337</c:v>
                </c:pt>
                <c:pt idx="16">
                  <c:v>0.75</c:v>
                </c:pt>
                <c:pt idx="17">
                  <c:v>0.5</c:v>
                </c:pt>
                <c:pt idx="18">
                  <c:v>0.33333333333333331</c:v>
                </c:pt>
                <c:pt idx="19">
                  <c:v>-0.91666666666666663</c:v>
                </c:pt>
                <c:pt idx="20">
                  <c:v>1.3333333333333333</c:v>
                </c:pt>
                <c:pt idx="21">
                  <c:v>1.5</c:v>
                </c:pt>
                <c:pt idx="22">
                  <c:v>-1</c:v>
                </c:pt>
                <c:pt idx="23">
                  <c:v>-0.83333333333333337</c:v>
                </c:pt>
                <c:pt idx="24">
                  <c:v>1</c:v>
                </c:pt>
                <c:pt idx="25">
                  <c:v>2</c:v>
                </c:pt>
                <c:pt idx="26">
                  <c:v>2.5833333333333335</c:v>
                </c:pt>
                <c:pt idx="27">
                  <c:v>1.75</c:v>
                </c:pt>
                <c:pt idx="28">
                  <c:v>1.8181818181818181</c:v>
                </c:pt>
                <c:pt idx="29">
                  <c:v>1.1818181818181819</c:v>
                </c:pt>
                <c:pt idx="30">
                  <c:v>-0.42857142857142855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4-4866-8C87-41BF9C40AE14}"/>
            </c:ext>
          </c:extLst>
        </c:ser>
        <c:ser>
          <c:idx val="1"/>
          <c:order val="1"/>
          <c:tx>
            <c:strRef>
              <c:f>'4-1897 Ave. Daily Min. Temp. '!$A$4</c:f>
              <c:strCache>
                <c:ptCount val="1"/>
                <c:pt idx="0">
                  <c:v>Newspaper Daily Ave. Dif.</c:v>
                </c:pt>
              </c:strCache>
            </c:strRef>
          </c:tx>
          <c:invertIfNegative val="0"/>
          <c:val>
            <c:numRef>
              <c:f>'4-1897 Ave. Daily Min. Temp. '!$B$4:$AF$4</c:f>
              <c:numCache>
                <c:formatCode>0.00</c:formatCode>
                <c:ptCount val="31"/>
                <c:pt idx="0">
                  <c:v>-1.1666666666666667</c:v>
                </c:pt>
                <c:pt idx="1">
                  <c:v>-0.75</c:v>
                </c:pt>
                <c:pt idx="2">
                  <c:v>0.83333333333333337</c:v>
                </c:pt>
                <c:pt idx="3">
                  <c:v>-1.8333333333333333</c:v>
                </c:pt>
                <c:pt idx="4">
                  <c:v>-1.3333333333333333</c:v>
                </c:pt>
                <c:pt idx="5">
                  <c:v>0.25</c:v>
                </c:pt>
                <c:pt idx="6">
                  <c:v>0.58333333333333337</c:v>
                </c:pt>
                <c:pt idx="7">
                  <c:v>1.75</c:v>
                </c:pt>
                <c:pt idx="8">
                  <c:v>0.16666666666666666</c:v>
                </c:pt>
                <c:pt idx="9">
                  <c:v>-1.25</c:v>
                </c:pt>
                <c:pt idx="10">
                  <c:v>-0.5</c:v>
                </c:pt>
                <c:pt idx="11">
                  <c:v>-1.0833333333333333</c:v>
                </c:pt>
                <c:pt idx="12">
                  <c:v>1.4166666666666667</c:v>
                </c:pt>
                <c:pt idx="13">
                  <c:v>1</c:v>
                </c:pt>
                <c:pt idx="14">
                  <c:v>0.91666666666666663</c:v>
                </c:pt>
                <c:pt idx="15">
                  <c:v>-1.0833333333333333</c:v>
                </c:pt>
                <c:pt idx="16">
                  <c:v>-0.58333333333333337</c:v>
                </c:pt>
                <c:pt idx="17">
                  <c:v>-1.25</c:v>
                </c:pt>
                <c:pt idx="18">
                  <c:v>0</c:v>
                </c:pt>
                <c:pt idx="19">
                  <c:v>-1.8333333333333333</c:v>
                </c:pt>
                <c:pt idx="20">
                  <c:v>0.33333333333333331</c:v>
                </c:pt>
                <c:pt idx="21">
                  <c:v>-0.58333333333333337</c:v>
                </c:pt>
                <c:pt idx="22">
                  <c:v>-2.5</c:v>
                </c:pt>
                <c:pt idx="23">
                  <c:v>-1.1666666666666667</c:v>
                </c:pt>
                <c:pt idx="24">
                  <c:v>0.66666666666666663</c:v>
                </c:pt>
                <c:pt idx="25">
                  <c:v>1.5833333333333333</c:v>
                </c:pt>
                <c:pt idx="26">
                  <c:v>-0.75</c:v>
                </c:pt>
                <c:pt idx="27">
                  <c:v>0.25</c:v>
                </c:pt>
                <c:pt idx="28">
                  <c:v>0.18181818181818182</c:v>
                </c:pt>
                <c:pt idx="29">
                  <c:v>0.72727272727272729</c:v>
                </c:pt>
                <c:pt idx="30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B4-4866-8C87-41BF9C40AE14}"/>
            </c:ext>
          </c:extLst>
        </c:ser>
        <c:ser>
          <c:idx val="2"/>
          <c:order val="2"/>
          <c:tx>
            <c:strRef>
              <c:f>'4-1897 Ave. Daily Min. Temp. '!$A$5</c:f>
              <c:strCache>
                <c:ptCount val="1"/>
                <c:pt idx="0">
                  <c:v>Shafer Daily Ave. Diff.</c:v>
                </c:pt>
              </c:strCache>
            </c:strRef>
          </c:tx>
          <c:invertIfNegative val="0"/>
          <c:val>
            <c:numRef>
              <c:f>'4-1897 Ave. Daily Min. Temp. '!$B$5:$AF$5</c:f>
              <c:numCache>
                <c:formatCode>0.00</c:formatCode>
                <c:ptCount val="31"/>
                <c:pt idx="0">
                  <c:v>-9.0909090909090912E-2</c:v>
                </c:pt>
                <c:pt idx="1">
                  <c:v>-0.36363636363636365</c:v>
                </c:pt>
                <c:pt idx="2">
                  <c:v>0.18181818181818182</c:v>
                </c:pt>
                <c:pt idx="3">
                  <c:v>0.54545454545454541</c:v>
                </c:pt>
                <c:pt idx="4">
                  <c:v>0</c:v>
                </c:pt>
                <c:pt idx="5">
                  <c:v>0.54545454545454541</c:v>
                </c:pt>
                <c:pt idx="6">
                  <c:v>9.0909090909090912E-2</c:v>
                </c:pt>
                <c:pt idx="7">
                  <c:v>0.45454545454545453</c:v>
                </c:pt>
                <c:pt idx="8">
                  <c:v>-0.63636363636363635</c:v>
                </c:pt>
                <c:pt idx="9">
                  <c:v>0.45454545454545453</c:v>
                </c:pt>
                <c:pt idx="10">
                  <c:v>0.18181818181818182</c:v>
                </c:pt>
                <c:pt idx="11">
                  <c:v>-9.0909090909090912E-2</c:v>
                </c:pt>
                <c:pt idx="12">
                  <c:v>0.27272727272727271</c:v>
                </c:pt>
                <c:pt idx="13">
                  <c:v>0.36363636363636365</c:v>
                </c:pt>
                <c:pt idx="14">
                  <c:v>-0.18181818181818182</c:v>
                </c:pt>
                <c:pt idx="15">
                  <c:v>-0.45454545454545453</c:v>
                </c:pt>
                <c:pt idx="16">
                  <c:v>0</c:v>
                </c:pt>
                <c:pt idx="17">
                  <c:v>-0.18181818181818182</c:v>
                </c:pt>
                <c:pt idx="18">
                  <c:v>0.27272727272727271</c:v>
                </c:pt>
                <c:pt idx="19">
                  <c:v>0.18181818181818182</c:v>
                </c:pt>
                <c:pt idx="20">
                  <c:v>0</c:v>
                </c:pt>
                <c:pt idx="21">
                  <c:v>9.0909090909090912E-2</c:v>
                </c:pt>
                <c:pt idx="22">
                  <c:v>-0.81818181818181823</c:v>
                </c:pt>
                <c:pt idx="23">
                  <c:v>0.45454545454545453</c:v>
                </c:pt>
                <c:pt idx="24">
                  <c:v>0.54545454545454541</c:v>
                </c:pt>
                <c:pt idx="25">
                  <c:v>0.45454545454545453</c:v>
                </c:pt>
                <c:pt idx="26">
                  <c:v>-0.90909090909090906</c:v>
                </c:pt>
                <c:pt idx="27">
                  <c:v>-0.18181818181818182</c:v>
                </c:pt>
                <c:pt idx="28">
                  <c:v>-1.5</c:v>
                </c:pt>
                <c:pt idx="29">
                  <c:v>-0.2</c:v>
                </c:pt>
                <c:pt idx="30">
                  <c:v>-0.8571428571428571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B4-4866-8C87-41BF9C40AE14}"/>
            </c:ext>
          </c:extLst>
        </c:ser>
        <c:ser>
          <c:idx val="3"/>
          <c:order val="3"/>
          <c:tx>
            <c:strRef>
              <c:f>'4-1897 Ave. Daily Min. Temp. '!$A$6</c:f>
              <c:strCache>
                <c:ptCount val="1"/>
                <c:pt idx="0">
                  <c:v>Norfolk Daily Ave. Dif.</c:v>
                </c:pt>
              </c:strCache>
            </c:strRef>
          </c:tx>
          <c:invertIfNegative val="0"/>
          <c:val>
            <c:numRef>
              <c:f>'4-1897 Ave. Daily Min. Temp. '!$B$6:$AF$6</c:f>
              <c:numCache>
                <c:formatCode>0.00</c:formatCode>
                <c:ptCount val="31"/>
                <c:pt idx="0">
                  <c:v>-2.0833333333333335</c:v>
                </c:pt>
                <c:pt idx="1">
                  <c:v>0.16666666666666666</c:v>
                </c:pt>
                <c:pt idx="2">
                  <c:v>0.41666666666666669</c:v>
                </c:pt>
                <c:pt idx="3">
                  <c:v>-1.0833333333333333</c:v>
                </c:pt>
                <c:pt idx="4">
                  <c:v>-2.5</c:v>
                </c:pt>
                <c:pt idx="5">
                  <c:v>-3.4166666666666665</c:v>
                </c:pt>
                <c:pt idx="6">
                  <c:v>-2.25</c:v>
                </c:pt>
                <c:pt idx="7">
                  <c:v>-1.5</c:v>
                </c:pt>
                <c:pt idx="8">
                  <c:v>-1.8333333333333333</c:v>
                </c:pt>
                <c:pt idx="9">
                  <c:v>-2.5833333333333335</c:v>
                </c:pt>
                <c:pt idx="10">
                  <c:v>-2.3333333333333335</c:v>
                </c:pt>
                <c:pt idx="11">
                  <c:v>-1.9166666666666667</c:v>
                </c:pt>
                <c:pt idx="12">
                  <c:v>-0.66666666666666663</c:v>
                </c:pt>
                <c:pt idx="13">
                  <c:v>-2.3333333333333335</c:v>
                </c:pt>
                <c:pt idx="14">
                  <c:v>-0.5</c:v>
                </c:pt>
                <c:pt idx="15">
                  <c:v>-8.3333333333333329E-2</c:v>
                </c:pt>
                <c:pt idx="16">
                  <c:v>-1.1666666666666667</c:v>
                </c:pt>
                <c:pt idx="17">
                  <c:v>-1.0833333333333333</c:v>
                </c:pt>
                <c:pt idx="18">
                  <c:v>-2.4166666666666665</c:v>
                </c:pt>
                <c:pt idx="19">
                  <c:v>-3.5</c:v>
                </c:pt>
                <c:pt idx="20">
                  <c:v>1.1666666666666667</c:v>
                </c:pt>
                <c:pt idx="21">
                  <c:v>-1.25</c:v>
                </c:pt>
                <c:pt idx="22">
                  <c:v>-2</c:v>
                </c:pt>
                <c:pt idx="23">
                  <c:v>-1.4166666666666667</c:v>
                </c:pt>
                <c:pt idx="24">
                  <c:v>-3.25</c:v>
                </c:pt>
                <c:pt idx="25">
                  <c:v>-3.0833333333333335</c:v>
                </c:pt>
                <c:pt idx="26">
                  <c:v>-1.9166666666666667</c:v>
                </c:pt>
                <c:pt idx="27">
                  <c:v>-3.8333333333333335</c:v>
                </c:pt>
                <c:pt idx="28">
                  <c:v>-1.5454545454545454</c:v>
                </c:pt>
                <c:pt idx="29">
                  <c:v>-1.5454545454545454</c:v>
                </c:pt>
                <c:pt idx="30">
                  <c:v>2.4285714285714284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B4-4866-8C87-41BF9C40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407936"/>
        <c:axId val="208434688"/>
      </c:barChart>
      <c:dateAx>
        <c:axId val="20840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the months </a:t>
                </a:r>
              </a:p>
            </c:rich>
          </c:tx>
          <c:layout>
            <c:manualLayout>
              <c:xMode val="edge"/>
              <c:yMode val="edge"/>
              <c:x val="0.43456367802967227"/>
              <c:y val="0.90048961141340611"/>
            </c:manualLayout>
          </c:layout>
          <c:overlay val="0"/>
          <c:spPr>
            <a:noFill/>
          </c:spPr>
        </c:title>
        <c:majorTickMark val="out"/>
        <c:minorTickMark val="none"/>
        <c:tickLblPos val="low"/>
        <c:crossAx val="208434688"/>
        <c:crosses val="autoZero"/>
        <c:auto val="0"/>
        <c:lblOffset val="100"/>
        <c:baseTimeUnit val="days"/>
      </c:dateAx>
      <c:valAx>
        <c:axId val="20843468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in"/>
        <c:tickLblPos val="nextTo"/>
        <c:spPr>
          <a:ln/>
        </c:spPr>
        <c:crossAx val="208407936"/>
        <c:crossesAt val="1"/>
        <c:crossBetween val="midCat"/>
      </c:valAx>
    </c:plotArea>
    <c:legend>
      <c:legendPos val="t"/>
      <c:layout>
        <c:manualLayout>
          <c:xMode val="edge"/>
          <c:yMode val="edge"/>
          <c:x val="0.10398252333261968"/>
          <c:y val="9.6101486516244117E-2"/>
          <c:w val="0.83231692715147765"/>
          <c:h val="5.583788549428978E-2"/>
        </c:manualLayout>
      </c:layout>
      <c:overlay val="0"/>
      <c:txPr>
        <a:bodyPr/>
        <a:lstStyle/>
        <a:p>
          <a:pPr>
            <a:defRPr sz="14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lt1"/>
                </a:solidFill>
                <a:latin typeface="+mn-lt"/>
                <a:ea typeface="+mn-ea"/>
                <a:cs typeface="+mn-cs"/>
              </a:rPr>
              <a:t>Minimum Daily  Average Temperature Differences from Wakefield's in 1898</a:t>
            </a:r>
            <a:endParaRPr lang="en-US"/>
          </a:p>
        </c:rich>
      </c:tx>
      <c:layout>
        <c:manualLayout>
          <c:xMode val="edge"/>
          <c:yMode val="edge"/>
          <c:x val="0.24684511058360353"/>
          <c:y val="0"/>
        </c:manualLayout>
      </c:layout>
      <c:overlay val="0"/>
      <c:spPr>
        <a:solidFill>
          <a:schemeClr val="accent1"/>
        </a:solidFill>
        <a:ln w="25400" cap="flat" cmpd="sng" algn="ctr">
          <a:solidFill>
            <a:schemeClr val="accent1">
              <a:shade val="50000"/>
            </a:schemeClr>
          </a:solidFill>
          <a:prstDash val="solid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418643583013655E-2"/>
          <c:y val="0.10581924637042746"/>
          <c:w val="0.8990665029050855"/>
          <c:h val="0.84510921209475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'5-1898 Ave. Daily Min. Temp. '!$A$3</c:f>
              <c:strCache>
                <c:ptCount val="1"/>
                <c:pt idx="0">
                  <c:v>Ashland Daily Ave. Dif.</c:v>
                </c:pt>
              </c:strCache>
            </c:strRef>
          </c:tx>
          <c:invertIfNegative val="0"/>
          <c:val>
            <c:numRef>
              <c:f>'5-1898 Ave. Daily Min. Temp. '!$B$3:$AF$3</c:f>
              <c:numCache>
                <c:formatCode>0.0</c:formatCode>
                <c:ptCount val="31"/>
                <c:pt idx="0">
                  <c:v>1.75</c:v>
                </c:pt>
                <c:pt idx="1">
                  <c:v>3.5</c:v>
                </c:pt>
                <c:pt idx="2">
                  <c:v>4</c:v>
                </c:pt>
                <c:pt idx="3">
                  <c:v>2.0833333333333335</c:v>
                </c:pt>
                <c:pt idx="4">
                  <c:v>1.25</c:v>
                </c:pt>
                <c:pt idx="5">
                  <c:v>2.3333333333333335</c:v>
                </c:pt>
                <c:pt idx="6">
                  <c:v>3.25</c:v>
                </c:pt>
                <c:pt idx="7">
                  <c:v>3.0833333333333335</c:v>
                </c:pt>
                <c:pt idx="8">
                  <c:v>2.5</c:v>
                </c:pt>
                <c:pt idx="9">
                  <c:v>2.1666666666666665</c:v>
                </c:pt>
                <c:pt idx="10">
                  <c:v>2.6666666666666665</c:v>
                </c:pt>
                <c:pt idx="11">
                  <c:v>1.8333333333333333</c:v>
                </c:pt>
                <c:pt idx="12">
                  <c:v>3.0833333333333335</c:v>
                </c:pt>
                <c:pt idx="13">
                  <c:v>2.6666666666666665</c:v>
                </c:pt>
                <c:pt idx="14">
                  <c:v>2.1666666666666665</c:v>
                </c:pt>
                <c:pt idx="15">
                  <c:v>2.4166666666666665</c:v>
                </c:pt>
                <c:pt idx="16">
                  <c:v>2.8333333333333335</c:v>
                </c:pt>
                <c:pt idx="17">
                  <c:v>3.0833333333333335</c:v>
                </c:pt>
                <c:pt idx="18">
                  <c:v>1.25</c:v>
                </c:pt>
                <c:pt idx="19">
                  <c:v>1.4166666666666667</c:v>
                </c:pt>
                <c:pt idx="20">
                  <c:v>2.5833333333333335</c:v>
                </c:pt>
                <c:pt idx="21">
                  <c:v>1.5833333333333333</c:v>
                </c:pt>
                <c:pt idx="22">
                  <c:v>2.0833333333333335</c:v>
                </c:pt>
                <c:pt idx="23">
                  <c:v>1.8333333333333333</c:v>
                </c:pt>
                <c:pt idx="24">
                  <c:v>2.1666666666666665</c:v>
                </c:pt>
                <c:pt idx="25">
                  <c:v>1.3333333333333333</c:v>
                </c:pt>
                <c:pt idx="26">
                  <c:v>2.6666666666666665</c:v>
                </c:pt>
                <c:pt idx="27">
                  <c:v>3.0833333333333335</c:v>
                </c:pt>
                <c:pt idx="28">
                  <c:v>2.1818181818181817</c:v>
                </c:pt>
                <c:pt idx="29">
                  <c:v>2.1818181818181817</c:v>
                </c:pt>
                <c:pt idx="30">
                  <c:v>-0.14285714285714285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D2-474D-86E0-31A2328775A9}"/>
            </c:ext>
          </c:extLst>
        </c:ser>
        <c:ser>
          <c:idx val="1"/>
          <c:order val="1"/>
          <c:tx>
            <c:strRef>
              <c:f>'5-1898 Ave. Daily Min. Temp. '!$A$4</c:f>
              <c:strCache>
                <c:ptCount val="1"/>
                <c:pt idx="0">
                  <c:v>Newspaper Daily Ave. Dif.</c:v>
                </c:pt>
              </c:strCache>
            </c:strRef>
          </c:tx>
          <c:invertIfNegative val="0"/>
          <c:val>
            <c:numRef>
              <c:f>'5-1898 Ave. Daily Min. Temp. '!$B$4:$AF$4</c:f>
              <c:numCache>
                <c:formatCode>0.00</c:formatCode>
                <c:ptCount val="31"/>
                <c:pt idx="0">
                  <c:v>1.75</c:v>
                </c:pt>
                <c:pt idx="1">
                  <c:v>2.1666666666666665</c:v>
                </c:pt>
                <c:pt idx="2">
                  <c:v>2.8333333333333335</c:v>
                </c:pt>
                <c:pt idx="3">
                  <c:v>1.4166666666666667</c:v>
                </c:pt>
                <c:pt idx="4">
                  <c:v>1.0833333333333333</c:v>
                </c:pt>
                <c:pt idx="5">
                  <c:v>0.41666666666666669</c:v>
                </c:pt>
                <c:pt idx="6">
                  <c:v>3.0833333333333335</c:v>
                </c:pt>
                <c:pt idx="7">
                  <c:v>1.5</c:v>
                </c:pt>
                <c:pt idx="8">
                  <c:v>1.25</c:v>
                </c:pt>
                <c:pt idx="9">
                  <c:v>0.58333333333333337</c:v>
                </c:pt>
                <c:pt idx="10">
                  <c:v>0.75</c:v>
                </c:pt>
                <c:pt idx="11">
                  <c:v>0.83333333333333337</c:v>
                </c:pt>
                <c:pt idx="12">
                  <c:v>2.6666666666666665</c:v>
                </c:pt>
                <c:pt idx="13">
                  <c:v>1.4166666666666667</c:v>
                </c:pt>
                <c:pt idx="14">
                  <c:v>2.25</c:v>
                </c:pt>
                <c:pt idx="15">
                  <c:v>0.66666666666666663</c:v>
                </c:pt>
                <c:pt idx="16">
                  <c:v>2.3333333333333335</c:v>
                </c:pt>
                <c:pt idx="17">
                  <c:v>2.25</c:v>
                </c:pt>
                <c:pt idx="18">
                  <c:v>1.75</c:v>
                </c:pt>
                <c:pt idx="19">
                  <c:v>2.9166666666666665</c:v>
                </c:pt>
                <c:pt idx="20">
                  <c:v>1.4166666666666667</c:v>
                </c:pt>
                <c:pt idx="21">
                  <c:v>-1.6666666666666667</c:v>
                </c:pt>
                <c:pt idx="22">
                  <c:v>0.83333333333333337</c:v>
                </c:pt>
                <c:pt idx="23">
                  <c:v>2.1666666666666665</c:v>
                </c:pt>
                <c:pt idx="24">
                  <c:v>2.0833333333333335</c:v>
                </c:pt>
                <c:pt idx="25">
                  <c:v>-0.5</c:v>
                </c:pt>
                <c:pt idx="26">
                  <c:v>1.25</c:v>
                </c:pt>
                <c:pt idx="27">
                  <c:v>2.75</c:v>
                </c:pt>
                <c:pt idx="28">
                  <c:v>0.27272727272727271</c:v>
                </c:pt>
                <c:pt idx="29">
                  <c:v>1.0909090909090908</c:v>
                </c:pt>
                <c:pt idx="30">
                  <c:v>-2.4285714285714284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D2-474D-86E0-31A2328775A9}"/>
            </c:ext>
          </c:extLst>
        </c:ser>
        <c:ser>
          <c:idx val="2"/>
          <c:order val="2"/>
          <c:tx>
            <c:strRef>
              <c:f>'5-1898 Ave. Daily Min. Temp. '!$A$5</c:f>
              <c:strCache>
                <c:ptCount val="1"/>
                <c:pt idx="0">
                  <c:v> J. C. Shafer Daily Ave. Dif.</c:v>
                </c:pt>
              </c:strCache>
            </c:strRef>
          </c:tx>
          <c:invertIfNegative val="0"/>
          <c:val>
            <c:numRef>
              <c:f>'5-1898 Ave. Daily Min. Temp. '!$B$5:$AF$5</c:f>
              <c:numCache>
                <c:formatCode>0.00</c:formatCode>
                <c:ptCount val="31"/>
                <c:pt idx="0">
                  <c:v>1.5</c:v>
                </c:pt>
                <c:pt idx="1">
                  <c:v>3.5833333333333335</c:v>
                </c:pt>
                <c:pt idx="2">
                  <c:v>3</c:v>
                </c:pt>
                <c:pt idx="3">
                  <c:v>2.4166666666666665</c:v>
                </c:pt>
                <c:pt idx="4">
                  <c:v>1.5833333333333333</c:v>
                </c:pt>
                <c:pt idx="5">
                  <c:v>0.75</c:v>
                </c:pt>
                <c:pt idx="6">
                  <c:v>1.0833333333333333</c:v>
                </c:pt>
                <c:pt idx="7">
                  <c:v>2.1666666666666665</c:v>
                </c:pt>
                <c:pt idx="8">
                  <c:v>0.16666666666666666</c:v>
                </c:pt>
                <c:pt idx="9">
                  <c:v>3.75</c:v>
                </c:pt>
                <c:pt idx="10">
                  <c:v>1.0833333333333333</c:v>
                </c:pt>
                <c:pt idx="11">
                  <c:v>2.6666666666666665</c:v>
                </c:pt>
                <c:pt idx="12">
                  <c:v>1</c:v>
                </c:pt>
                <c:pt idx="13">
                  <c:v>1.0833333333333333</c:v>
                </c:pt>
                <c:pt idx="14">
                  <c:v>1.1666666666666667</c:v>
                </c:pt>
                <c:pt idx="15">
                  <c:v>1.6666666666666667</c:v>
                </c:pt>
                <c:pt idx="16">
                  <c:v>1.0833333333333333</c:v>
                </c:pt>
                <c:pt idx="17">
                  <c:v>-0.25</c:v>
                </c:pt>
                <c:pt idx="18">
                  <c:v>0.83333333333333337</c:v>
                </c:pt>
                <c:pt idx="19">
                  <c:v>2.5</c:v>
                </c:pt>
                <c:pt idx="20">
                  <c:v>1.5</c:v>
                </c:pt>
                <c:pt idx="21">
                  <c:v>-8.3333333333333329E-2</c:v>
                </c:pt>
                <c:pt idx="22">
                  <c:v>-0.25</c:v>
                </c:pt>
                <c:pt idx="23">
                  <c:v>1.5833333333333333</c:v>
                </c:pt>
                <c:pt idx="24">
                  <c:v>1.8333333333333333</c:v>
                </c:pt>
                <c:pt idx="25">
                  <c:v>-0.41666666666666669</c:v>
                </c:pt>
                <c:pt idx="26">
                  <c:v>1.9166666666666667</c:v>
                </c:pt>
                <c:pt idx="27">
                  <c:v>2.1666666666666665</c:v>
                </c:pt>
                <c:pt idx="28">
                  <c:v>1.0909090909090908</c:v>
                </c:pt>
                <c:pt idx="29">
                  <c:v>1.5454545454545454</c:v>
                </c:pt>
                <c:pt idx="30">
                  <c:v>-4.2857142857142856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D2-474D-86E0-31A2328775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51936"/>
        <c:axId val="208553856"/>
      </c:barChart>
      <c:dateAx>
        <c:axId val="208551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 of the months </a:t>
                </a:r>
              </a:p>
            </c:rich>
          </c:tx>
          <c:layout>
            <c:manualLayout>
              <c:xMode val="edge"/>
              <c:yMode val="edge"/>
              <c:x val="0.43456367802967227"/>
              <c:y val="0.90048961141340611"/>
            </c:manualLayout>
          </c:layout>
          <c:overlay val="0"/>
          <c:spPr>
            <a:noFill/>
          </c:spPr>
        </c:title>
        <c:majorTickMark val="out"/>
        <c:minorTickMark val="none"/>
        <c:tickLblPos val="low"/>
        <c:crossAx val="208553856"/>
        <c:crosses val="autoZero"/>
        <c:auto val="0"/>
        <c:lblOffset val="100"/>
        <c:baseTimeUnit val="days"/>
      </c:dateAx>
      <c:valAx>
        <c:axId val="20855385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in"/>
        <c:tickLblPos val="nextTo"/>
        <c:spPr>
          <a:ln/>
        </c:spPr>
        <c:crossAx val="208551936"/>
        <c:crossesAt val="1"/>
        <c:crossBetween val="between"/>
      </c:valAx>
    </c:plotArea>
    <c:legend>
      <c:legendPos val="t"/>
      <c:layout>
        <c:manualLayout>
          <c:xMode val="edge"/>
          <c:yMode val="edge"/>
          <c:x val="0.22109259681328217"/>
          <c:y val="0.14213295890461244"/>
          <c:w val="0.57827006589211305"/>
          <c:h val="5.0078373070499053E-2"/>
        </c:manualLayout>
      </c:layout>
      <c:overlay val="0"/>
      <c:txPr>
        <a:bodyPr/>
        <a:lstStyle/>
        <a:p>
          <a:pPr>
            <a:defRPr sz="1400" baseline="0"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rgbClr val="FF0000"/>
          </a:solidFill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293370</xdr:colOff>
      <xdr:row>313</xdr:row>
      <xdr:rowOff>306705</xdr:rowOff>
    </xdr:from>
    <xdr:to>
      <xdr:col>51</xdr:col>
      <xdr:colOff>217169</xdr:colOff>
      <xdr:row>331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278130</xdr:colOff>
      <xdr:row>331</xdr:row>
      <xdr:rowOff>135255</xdr:rowOff>
    </xdr:from>
    <xdr:to>
      <xdr:col>51</xdr:col>
      <xdr:colOff>297180</xdr:colOff>
      <xdr:row>348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1</xdr:row>
      <xdr:rowOff>101600</xdr:rowOff>
    </xdr:from>
    <xdr:to>
      <xdr:col>17</xdr:col>
      <xdr:colOff>203200</xdr:colOff>
      <xdr:row>19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241300</xdr:colOff>
      <xdr:row>20</xdr:row>
      <xdr:rowOff>152400</xdr:rowOff>
    </xdr:from>
    <xdr:to>
      <xdr:col>17</xdr:col>
      <xdr:colOff>203200</xdr:colOff>
      <xdr:row>39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23811</xdr:colOff>
      <xdr:row>323</xdr:row>
      <xdr:rowOff>9525</xdr:rowOff>
    </xdr:from>
    <xdr:to>
      <xdr:col>48</xdr:col>
      <xdr:colOff>9524</xdr:colOff>
      <xdr:row>338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23812</xdr:colOff>
      <xdr:row>339</xdr:row>
      <xdr:rowOff>190500</xdr:rowOff>
    </xdr:from>
    <xdr:to>
      <xdr:col>47</xdr:col>
      <xdr:colOff>328612</xdr:colOff>
      <xdr:row>355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139700</xdr:rowOff>
    </xdr:from>
    <xdr:to>
      <xdr:col>13</xdr:col>
      <xdr:colOff>673100</xdr:colOff>
      <xdr:row>39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8</xdr:row>
      <xdr:rowOff>0</xdr:rowOff>
    </xdr:from>
    <xdr:to>
      <xdr:col>32</xdr:col>
      <xdr:colOff>304800</xdr:colOff>
      <xdr:row>46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123825</xdr:rowOff>
    </xdr:from>
    <xdr:to>
      <xdr:col>32</xdr:col>
      <xdr:colOff>190500</xdr:colOff>
      <xdr:row>40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57149</xdr:rowOff>
    </xdr:from>
    <xdr:to>
      <xdr:col>31</xdr:col>
      <xdr:colOff>190500</xdr:colOff>
      <xdr:row>34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5</xdr:row>
      <xdr:rowOff>158750</xdr:rowOff>
    </xdr:from>
    <xdr:to>
      <xdr:col>30</xdr:col>
      <xdr:colOff>165100</xdr:colOff>
      <xdr:row>39</xdr:row>
      <xdr:rowOff>98425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6</xdr:row>
      <xdr:rowOff>152401</xdr:rowOff>
    </xdr:from>
    <xdr:to>
      <xdr:col>13</xdr:col>
      <xdr:colOff>57150</xdr:colOff>
      <xdr:row>37</xdr:row>
      <xdr:rowOff>139701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</xdr:row>
      <xdr:rowOff>9525</xdr:rowOff>
    </xdr:from>
    <xdr:to>
      <xdr:col>17</xdr:col>
      <xdr:colOff>0</xdr:colOff>
      <xdr:row>17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18</xdr:row>
      <xdr:rowOff>142875</xdr:rowOff>
    </xdr:from>
    <xdr:to>
      <xdr:col>17</xdr:col>
      <xdr:colOff>0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BZ420"/>
  <sheetViews>
    <sheetView view="pageBreakPreview" topLeftCell="A345" zoomScale="60" zoomScaleNormal="100" workbookViewId="0">
      <selection activeCell="AM321" sqref="AM321:AN322"/>
    </sheetView>
  </sheetViews>
  <sheetFormatPr defaultRowHeight="13.2" x14ac:dyDescent="0.25"/>
  <cols>
    <col min="1" max="1" width="30.44140625" customWidth="1"/>
    <col min="2" max="2" width="8.44140625" customWidth="1"/>
    <col min="3" max="5" width="5" customWidth="1"/>
    <col min="6" max="6" width="5.109375" customWidth="1"/>
    <col min="7" max="7" width="6.44140625" customWidth="1"/>
    <col min="8" max="31" width="5" customWidth="1"/>
    <col min="32" max="32" width="6.109375" customWidth="1"/>
    <col min="33" max="33" width="7.5546875" customWidth="1"/>
    <col min="34" max="34" width="8.33203125" customWidth="1"/>
    <col min="35" max="35" width="6.88671875" customWidth="1"/>
    <col min="36" max="36" width="6.5546875" customWidth="1"/>
    <col min="37" max="37" width="8.5546875" customWidth="1"/>
    <col min="38" max="38" width="7.44140625" customWidth="1"/>
    <col min="39" max="39" width="8.44140625" customWidth="1"/>
    <col min="40" max="40" width="7.6640625" customWidth="1"/>
    <col min="41" max="41" width="7" customWidth="1"/>
    <col min="43" max="43" width="19.88671875" customWidth="1"/>
    <col min="45" max="45" width="23.109375" customWidth="1"/>
    <col min="77" max="77" width="19.109375" customWidth="1"/>
  </cols>
  <sheetData>
    <row r="1" spans="1:40" x14ac:dyDescent="0.25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  <c r="AH1" s="68"/>
      <c r="AI1" s="69"/>
      <c r="AJ1" s="69"/>
    </row>
    <row r="2" spans="1:40" ht="22.8" x14ac:dyDescent="0.4">
      <c r="A2" s="77">
        <v>1897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462" t="s">
        <v>5</v>
      </c>
      <c r="O2" s="462"/>
      <c r="P2" s="462"/>
      <c r="Q2" s="462"/>
      <c r="R2" s="462"/>
      <c r="S2" s="462"/>
      <c r="T2" s="462"/>
      <c r="U2" s="462"/>
      <c r="V2" s="462"/>
      <c r="W2" s="462"/>
      <c r="X2" s="66"/>
      <c r="Y2" s="66"/>
      <c r="Z2" s="66"/>
      <c r="AA2" s="66"/>
      <c r="AB2" s="66"/>
      <c r="AC2" s="66"/>
      <c r="AD2" s="66"/>
      <c r="AE2" s="66"/>
      <c r="AF2" s="66"/>
      <c r="AG2" s="67"/>
      <c r="AH2" s="68"/>
      <c r="AI2" s="69"/>
      <c r="AJ2" s="69"/>
    </row>
    <row r="3" spans="1:40" ht="13.8" thickBot="1" x14ac:dyDescent="0.3">
      <c r="A3" s="168"/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1"/>
      <c r="AH3" s="172"/>
      <c r="AI3" s="173"/>
      <c r="AJ3" s="173"/>
      <c r="AL3" s="2" t="s">
        <v>49</v>
      </c>
      <c r="AN3" s="2" t="s">
        <v>2</v>
      </c>
    </row>
    <row r="4" spans="1:40" ht="15.6" x14ac:dyDescent="0.3">
      <c r="A4" s="78" t="s">
        <v>20</v>
      </c>
      <c r="B4" s="18">
        <v>1</v>
      </c>
      <c r="C4" s="11">
        <v>2</v>
      </c>
      <c r="D4" s="11">
        <v>3</v>
      </c>
      <c r="E4" s="11">
        <v>4</v>
      </c>
      <c r="F4" s="11">
        <v>5</v>
      </c>
      <c r="G4" s="19">
        <v>6</v>
      </c>
      <c r="H4" s="11">
        <v>7</v>
      </c>
      <c r="I4" s="11">
        <v>8</v>
      </c>
      <c r="J4" s="11">
        <v>9</v>
      </c>
      <c r="K4" s="11">
        <v>10</v>
      </c>
      <c r="L4" s="19">
        <v>11</v>
      </c>
      <c r="M4" s="11">
        <v>12</v>
      </c>
      <c r="N4" s="11">
        <v>13</v>
      </c>
      <c r="O4" s="11">
        <v>14</v>
      </c>
      <c r="P4" s="11">
        <v>15</v>
      </c>
      <c r="Q4" s="19">
        <v>16</v>
      </c>
      <c r="R4" s="11">
        <v>17</v>
      </c>
      <c r="S4" s="11">
        <v>18</v>
      </c>
      <c r="T4" s="11">
        <v>19</v>
      </c>
      <c r="U4" s="11">
        <v>20</v>
      </c>
      <c r="V4" s="19">
        <v>21</v>
      </c>
      <c r="W4" s="11">
        <v>22</v>
      </c>
      <c r="X4" s="11">
        <v>23</v>
      </c>
      <c r="Y4" s="11">
        <v>24</v>
      </c>
      <c r="Z4" s="11">
        <v>25</v>
      </c>
      <c r="AA4" s="19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8" t="s">
        <v>0</v>
      </c>
      <c r="AH4" s="6" t="s">
        <v>1</v>
      </c>
      <c r="AI4" s="131" t="s">
        <v>2</v>
      </c>
      <c r="AJ4" s="139" t="s">
        <v>3</v>
      </c>
      <c r="AK4" s="2" t="s">
        <v>49</v>
      </c>
      <c r="AL4" s="2" t="s">
        <v>50</v>
      </c>
      <c r="AN4" s="2" t="s">
        <v>131</v>
      </c>
    </row>
    <row r="5" spans="1:40" x14ac:dyDescent="0.25">
      <c r="A5" s="54" t="s">
        <v>10</v>
      </c>
      <c r="B5" s="55">
        <v>45</v>
      </c>
      <c r="C5" s="56">
        <v>50</v>
      </c>
      <c r="D5" s="56">
        <v>61</v>
      </c>
      <c r="E5" s="56">
        <v>65</v>
      </c>
      <c r="F5" s="56">
        <v>55</v>
      </c>
      <c r="G5" s="57">
        <v>33</v>
      </c>
      <c r="H5" s="56">
        <v>35</v>
      </c>
      <c r="I5" s="56">
        <v>37</v>
      </c>
      <c r="J5" s="56">
        <v>47</v>
      </c>
      <c r="K5" s="56">
        <v>56</v>
      </c>
      <c r="L5" s="57">
        <v>50</v>
      </c>
      <c r="M5" s="56">
        <v>36</v>
      </c>
      <c r="N5" s="56">
        <v>28</v>
      </c>
      <c r="O5" s="56">
        <v>35</v>
      </c>
      <c r="P5" s="56">
        <v>36</v>
      </c>
      <c r="Q5" s="57">
        <v>38</v>
      </c>
      <c r="R5" s="56">
        <v>45</v>
      </c>
      <c r="S5" s="56">
        <v>53</v>
      </c>
      <c r="T5" s="56">
        <v>40</v>
      </c>
      <c r="U5" s="56">
        <v>40</v>
      </c>
      <c r="V5" s="57">
        <v>50</v>
      </c>
      <c r="W5" s="56">
        <v>50</v>
      </c>
      <c r="X5" s="56">
        <v>48</v>
      </c>
      <c r="Y5" s="56">
        <v>50</v>
      </c>
      <c r="Z5" s="56">
        <v>25</v>
      </c>
      <c r="AA5" s="57">
        <v>28</v>
      </c>
      <c r="AB5" s="56">
        <v>25</v>
      </c>
      <c r="AC5" s="56">
        <v>17</v>
      </c>
      <c r="AD5" s="56">
        <v>30</v>
      </c>
      <c r="AE5" s="56">
        <v>31</v>
      </c>
      <c r="AF5" s="56">
        <v>35</v>
      </c>
      <c r="AG5" s="58">
        <f t="shared" ref="AG5:AG16" si="0">SUM(B5:AF5)</f>
        <v>1274</v>
      </c>
      <c r="AH5" s="20">
        <f t="shared" ref="AH5:AH16" si="1">AVERAGE(B5:AF5)</f>
        <v>41.096774193548384</v>
      </c>
      <c r="AI5" s="122">
        <f t="shared" ref="AI5:AI16" si="2">MAX(B5:AF5)</f>
        <v>65</v>
      </c>
      <c r="AJ5" s="140">
        <f t="shared" ref="AJ5:AJ16" si="3">MIN(B5:AF5)</f>
        <v>17</v>
      </c>
      <c r="AK5" s="82">
        <f>(AG5+'Min. Temp. Data 1897-1898'!AG5)/62</f>
        <v>33.435483870967744</v>
      </c>
      <c r="AN5" s="2" t="s">
        <v>132</v>
      </c>
    </row>
    <row r="6" spans="1:40" x14ac:dyDescent="0.25">
      <c r="A6" s="12" t="s">
        <v>7</v>
      </c>
      <c r="B6" s="15">
        <v>45</v>
      </c>
      <c r="C6" s="3">
        <v>50</v>
      </c>
      <c r="D6" s="3">
        <v>61</v>
      </c>
      <c r="E6" s="3">
        <v>65</v>
      </c>
      <c r="F6" s="3">
        <v>55</v>
      </c>
      <c r="G6" s="22">
        <v>33</v>
      </c>
      <c r="H6" s="3">
        <v>35</v>
      </c>
      <c r="I6" s="3">
        <v>37</v>
      </c>
      <c r="J6" s="3">
        <v>47</v>
      </c>
      <c r="K6" s="3">
        <v>56</v>
      </c>
      <c r="L6" s="22">
        <v>50</v>
      </c>
      <c r="M6" s="3">
        <v>36</v>
      </c>
      <c r="N6" s="3">
        <v>28</v>
      </c>
      <c r="O6" s="3">
        <v>35</v>
      </c>
      <c r="P6" s="3">
        <v>36</v>
      </c>
      <c r="Q6" s="22">
        <v>38</v>
      </c>
      <c r="R6" s="3">
        <v>45</v>
      </c>
      <c r="S6" s="3">
        <v>53</v>
      </c>
      <c r="T6" s="3">
        <v>40</v>
      </c>
      <c r="U6" s="3">
        <v>40</v>
      </c>
      <c r="V6" s="22">
        <v>50</v>
      </c>
      <c r="W6" s="3">
        <v>50</v>
      </c>
      <c r="X6" s="3">
        <v>48</v>
      </c>
      <c r="Y6" s="3">
        <v>50</v>
      </c>
      <c r="Z6" s="3">
        <v>25</v>
      </c>
      <c r="AA6" s="22">
        <v>28</v>
      </c>
      <c r="AB6" s="3">
        <v>25</v>
      </c>
      <c r="AC6" s="3">
        <v>17</v>
      </c>
      <c r="AD6" s="3">
        <v>30</v>
      </c>
      <c r="AE6" s="3">
        <v>31</v>
      </c>
      <c r="AF6" s="3">
        <v>35</v>
      </c>
      <c r="AG6" s="5">
        <f t="shared" si="0"/>
        <v>1274</v>
      </c>
      <c r="AH6" s="4">
        <f t="shared" si="1"/>
        <v>41.096774193548384</v>
      </c>
      <c r="AI6" s="132">
        <f t="shared" si="2"/>
        <v>65</v>
      </c>
      <c r="AJ6" s="141">
        <f t="shared" si="3"/>
        <v>17</v>
      </c>
      <c r="AK6" s="82">
        <f>(AG6+'Min. Temp. Data 1897-1898'!AG6)/62</f>
        <v>33.435483870967744</v>
      </c>
      <c r="AL6" s="196">
        <f>AK5-AK6</f>
        <v>0</v>
      </c>
      <c r="AN6" s="392" t="s">
        <v>4</v>
      </c>
    </row>
    <row r="7" spans="1:40" x14ac:dyDescent="0.25">
      <c r="A7" s="39" t="s">
        <v>6</v>
      </c>
      <c r="B7" s="47">
        <f>B5-B6</f>
        <v>0</v>
      </c>
      <c r="C7" s="48">
        <f t="shared" ref="C7:AF7" si="4">C5-C6</f>
        <v>0</v>
      </c>
      <c r="D7" s="48">
        <f t="shared" si="4"/>
        <v>0</v>
      </c>
      <c r="E7" s="48">
        <f t="shared" si="4"/>
        <v>0</v>
      </c>
      <c r="F7" s="48">
        <f t="shared" si="4"/>
        <v>0</v>
      </c>
      <c r="G7" s="48">
        <f t="shared" si="4"/>
        <v>0</v>
      </c>
      <c r="H7" s="48">
        <f t="shared" si="4"/>
        <v>0</v>
      </c>
      <c r="I7" s="48">
        <f t="shared" si="4"/>
        <v>0</v>
      </c>
      <c r="J7" s="48">
        <f t="shared" si="4"/>
        <v>0</v>
      </c>
      <c r="K7" s="48">
        <f t="shared" si="4"/>
        <v>0</v>
      </c>
      <c r="L7" s="48">
        <f t="shared" si="4"/>
        <v>0</v>
      </c>
      <c r="M7" s="48">
        <f t="shared" si="4"/>
        <v>0</v>
      </c>
      <c r="N7" s="48">
        <f t="shared" si="4"/>
        <v>0</v>
      </c>
      <c r="O7" s="48">
        <f t="shared" si="4"/>
        <v>0</v>
      </c>
      <c r="P7" s="48">
        <f t="shared" si="4"/>
        <v>0</v>
      </c>
      <c r="Q7" s="48">
        <f t="shared" si="4"/>
        <v>0</v>
      </c>
      <c r="R7" s="48">
        <f t="shared" si="4"/>
        <v>0</v>
      </c>
      <c r="S7" s="48">
        <f t="shared" si="4"/>
        <v>0</v>
      </c>
      <c r="T7" s="48">
        <f t="shared" si="4"/>
        <v>0</v>
      </c>
      <c r="U7" s="48">
        <f t="shared" si="4"/>
        <v>0</v>
      </c>
      <c r="V7" s="48">
        <f t="shared" si="4"/>
        <v>0</v>
      </c>
      <c r="W7" s="48">
        <f t="shared" si="4"/>
        <v>0</v>
      </c>
      <c r="X7" s="48">
        <f t="shared" si="4"/>
        <v>0</v>
      </c>
      <c r="Y7" s="48">
        <f t="shared" si="4"/>
        <v>0</v>
      </c>
      <c r="Z7" s="48">
        <f t="shared" si="4"/>
        <v>0</v>
      </c>
      <c r="AA7" s="48">
        <f t="shared" si="4"/>
        <v>0</v>
      </c>
      <c r="AB7" s="48">
        <f t="shared" si="4"/>
        <v>0</v>
      </c>
      <c r="AC7" s="48">
        <f t="shared" si="4"/>
        <v>0</v>
      </c>
      <c r="AD7" s="48">
        <f t="shared" si="4"/>
        <v>0</v>
      </c>
      <c r="AE7" s="48">
        <f t="shared" si="4"/>
        <v>0</v>
      </c>
      <c r="AF7" s="49">
        <f t="shared" si="4"/>
        <v>0</v>
      </c>
      <c r="AG7" s="41">
        <f t="shared" si="0"/>
        <v>0</v>
      </c>
      <c r="AH7" s="42">
        <f t="shared" si="1"/>
        <v>0</v>
      </c>
      <c r="AI7" s="133">
        <f t="shared" si="2"/>
        <v>0</v>
      </c>
      <c r="AJ7" s="142">
        <f t="shared" si="3"/>
        <v>0</v>
      </c>
      <c r="AN7" s="3">
        <v>0</v>
      </c>
    </row>
    <row r="8" spans="1:40" x14ac:dyDescent="0.25">
      <c r="A8" s="54" t="s">
        <v>10</v>
      </c>
      <c r="B8" s="55">
        <v>45</v>
      </c>
      <c r="C8" s="60">
        <v>50</v>
      </c>
      <c r="D8" s="60">
        <v>61</v>
      </c>
      <c r="E8" s="60">
        <v>65</v>
      </c>
      <c r="F8" s="60">
        <v>55</v>
      </c>
      <c r="G8" s="60">
        <v>33</v>
      </c>
      <c r="H8" s="60">
        <v>35</v>
      </c>
      <c r="I8" s="60">
        <v>37</v>
      </c>
      <c r="J8" s="60">
        <v>47</v>
      </c>
      <c r="K8" s="60">
        <v>56</v>
      </c>
      <c r="L8" s="60">
        <v>50</v>
      </c>
      <c r="M8" s="60">
        <v>36</v>
      </c>
      <c r="N8" s="60">
        <v>28</v>
      </c>
      <c r="O8" s="60">
        <v>35</v>
      </c>
      <c r="P8" s="60">
        <v>36</v>
      </c>
      <c r="Q8" s="60">
        <v>38</v>
      </c>
      <c r="R8" s="60">
        <v>45</v>
      </c>
      <c r="S8" s="60">
        <v>53</v>
      </c>
      <c r="T8" s="60">
        <v>40</v>
      </c>
      <c r="U8" s="60">
        <v>40</v>
      </c>
      <c r="V8" s="60">
        <v>50</v>
      </c>
      <c r="W8" s="60">
        <v>50</v>
      </c>
      <c r="X8" s="60">
        <v>48</v>
      </c>
      <c r="Y8" s="60">
        <v>50</v>
      </c>
      <c r="Z8" s="60">
        <v>25</v>
      </c>
      <c r="AA8" s="60">
        <v>28</v>
      </c>
      <c r="AB8" s="60">
        <v>25</v>
      </c>
      <c r="AC8" s="60">
        <v>17</v>
      </c>
      <c r="AD8" s="60">
        <v>30</v>
      </c>
      <c r="AE8" s="60">
        <v>31</v>
      </c>
      <c r="AF8" s="124">
        <v>35</v>
      </c>
      <c r="AG8" s="58">
        <f t="shared" si="0"/>
        <v>1274</v>
      </c>
      <c r="AH8" s="20">
        <f t="shared" si="1"/>
        <v>41.096774193548384</v>
      </c>
      <c r="AI8" s="122">
        <f t="shared" si="2"/>
        <v>65</v>
      </c>
      <c r="AJ8" s="140">
        <f t="shared" si="3"/>
        <v>17</v>
      </c>
      <c r="AK8" s="4">
        <f>(AG8+'Min. Temp. Data 1897-1898'!AG8)/62</f>
        <v>33.435483870967744</v>
      </c>
      <c r="AM8" s="308"/>
      <c r="AN8" s="3"/>
    </row>
    <row r="9" spans="1:40" x14ac:dyDescent="0.25">
      <c r="A9" s="35" t="s">
        <v>45</v>
      </c>
      <c r="B9" s="14">
        <v>66</v>
      </c>
      <c r="C9" s="32">
        <v>65</v>
      </c>
      <c r="D9" s="32">
        <v>64</v>
      </c>
      <c r="E9" s="32">
        <v>69</v>
      </c>
      <c r="F9" s="32">
        <v>57</v>
      </c>
      <c r="G9" s="32">
        <v>42</v>
      </c>
      <c r="H9" s="32">
        <v>43</v>
      </c>
      <c r="I9" s="32">
        <v>42</v>
      </c>
      <c r="J9" s="32">
        <v>54</v>
      </c>
      <c r="K9" s="32">
        <v>62</v>
      </c>
      <c r="L9" s="32">
        <v>57</v>
      </c>
      <c r="M9" s="32">
        <v>48</v>
      </c>
      <c r="N9" s="32">
        <v>30</v>
      </c>
      <c r="O9" s="32">
        <v>32</v>
      </c>
      <c r="P9" s="32">
        <v>35</v>
      </c>
      <c r="Q9" s="32">
        <v>38</v>
      </c>
      <c r="R9" s="32">
        <v>54</v>
      </c>
      <c r="S9" s="32">
        <v>51</v>
      </c>
      <c r="T9" s="32">
        <v>46</v>
      </c>
      <c r="U9" s="32">
        <v>54</v>
      </c>
      <c r="V9" s="32">
        <v>57</v>
      </c>
      <c r="W9" s="32">
        <v>67</v>
      </c>
      <c r="X9" s="32">
        <v>51</v>
      </c>
      <c r="Y9" s="32">
        <v>58</v>
      </c>
      <c r="Z9" s="32">
        <v>33</v>
      </c>
      <c r="AA9" s="32">
        <v>40</v>
      </c>
      <c r="AB9" s="32">
        <v>25</v>
      </c>
      <c r="AC9" s="32">
        <v>27</v>
      </c>
      <c r="AD9" s="32">
        <v>42</v>
      </c>
      <c r="AE9" s="32">
        <v>40</v>
      </c>
      <c r="AF9" s="227">
        <v>44</v>
      </c>
      <c r="AG9" s="29">
        <f t="shared" si="0"/>
        <v>1493</v>
      </c>
      <c r="AH9" s="30">
        <f t="shared" si="1"/>
        <v>48.161290322580648</v>
      </c>
      <c r="AI9" s="123">
        <f t="shared" si="2"/>
        <v>69</v>
      </c>
      <c r="AJ9" s="143">
        <f t="shared" si="3"/>
        <v>25</v>
      </c>
      <c r="AK9" s="4">
        <f>(AG9+'Min. Temp. Data 1897-1898'!AG9)/62</f>
        <v>36.741935483870968</v>
      </c>
      <c r="AL9" s="196">
        <f>AK8-AK9</f>
        <v>-3.3064516129032242</v>
      </c>
      <c r="AM9" s="308"/>
      <c r="AN9" s="3"/>
    </row>
    <row r="10" spans="1:40" x14ac:dyDescent="0.25">
      <c r="A10" s="39" t="s">
        <v>6</v>
      </c>
      <c r="B10" s="302">
        <f>B8-B9</f>
        <v>-21</v>
      </c>
      <c r="C10" s="48">
        <f t="shared" ref="C10:AF10" si="5">C8-C9</f>
        <v>-15</v>
      </c>
      <c r="D10" s="48">
        <f t="shared" si="5"/>
        <v>-3</v>
      </c>
      <c r="E10" s="48">
        <f t="shared" si="5"/>
        <v>-4</v>
      </c>
      <c r="F10" s="48">
        <f t="shared" si="5"/>
        <v>-2</v>
      </c>
      <c r="G10" s="48">
        <f t="shared" si="5"/>
        <v>-9</v>
      </c>
      <c r="H10" s="48">
        <f t="shared" si="5"/>
        <v>-8</v>
      </c>
      <c r="I10" s="48">
        <f t="shared" si="5"/>
        <v>-5</v>
      </c>
      <c r="J10" s="48">
        <f t="shared" si="5"/>
        <v>-7</v>
      </c>
      <c r="K10" s="48">
        <f t="shared" si="5"/>
        <v>-6</v>
      </c>
      <c r="L10" s="48">
        <f t="shared" si="5"/>
        <v>-7</v>
      </c>
      <c r="M10" s="48">
        <f t="shared" si="5"/>
        <v>-12</v>
      </c>
      <c r="N10" s="48">
        <f t="shared" si="5"/>
        <v>-2</v>
      </c>
      <c r="O10" s="236">
        <f t="shared" si="5"/>
        <v>3</v>
      </c>
      <c r="P10" s="48">
        <f t="shared" si="5"/>
        <v>1</v>
      </c>
      <c r="Q10" s="48">
        <f t="shared" si="5"/>
        <v>0</v>
      </c>
      <c r="R10" s="48">
        <f t="shared" si="5"/>
        <v>-9</v>
      </c>
      <c r="S10" s="48">
        <f t="shared" si="5"/>
        <v>2</v>
      </c>
      <c r="T10" s="48">
        <f t="shared" si="5"/>
        <v>-6</v>
      </c>
      <c r="U10" s="48">
        <f t="shared" si="5"/>
        <v>-14</v>
      </c>
      <c r="V10" s="48">
        <f t="shared" si="5"/>
        <v>-7</v>
      </c>
      <c r="W10" s="48">
        <f t="shared" si="5"/>
        <v>-17</v>
      </c>
      <c r="X10" s="48">
        <f t="shared" si="5"/>
        <v>-3</v>
      </c>
      <c r="Y10" s="48">
        <f t="shared" si="5"/>
        <v>-8</v>
      </c>
      <c r="Z10" s="48">
        <f t="shared" si="5"/>
        <v>-8</v>
      </c>
      <c r="AA10" s="48">
        <f t="shared" si="5"/>
        <v>-12</v>
      </c>
      <c r="AB10" s="48">
        <f t="shared" si="5"/>
        <v>0</v>
      </c>
      <c r="AC10" s="48">
        <f t="shared" si="5"/>
        <v>-10</v>
      </c>
      <c r="AD10" s="48">
        <f t="shared" si="5"/>
        <v>-12</v>
      </c>
      <c r="AE10" s="48">
        <f t="shared" si="5"/>
        <v>-9</v>
      </c>
      <c r="AF10" s="49">
        <f t="shared" si="5"/>
        <v>-9</v>
      </c>
      <c r="AG10" s="41">
        <f t="shared" si="0"/>
        <v>-219</v>
      </c>
      <c r="AH10" s="42">
        <f t="shared" si="1"/>
        <v>-7.064516129032258</v>
      </c>
      <c r="AI10" s="133">
        <f t="shared" si="2"/>
        <v>3</v>
      </c>
      <c r="AJ10" s="142">
        <f t="shared" si="3"/>
        <v>-21</v>
      </c>
      <c r="AK10" s="399"/>
      <c r="AL10" s="399"/>
      <c r="AM10" s="400"/>
      <c r="AN10" s="408">
        <f>AH10</f>
        <v>-7.064516129032258</v>
      </c>
    </row>
    <row r="11" spans="1:40" x14ac:dyDescent="0.25">
      <c r="A11" s="54" t="s">
        <v>10</v>
      </c>
      <c r="B11" s="55">
        <v>45</v>
      </c>
      <c r="C11" s="60">
        <v>50</v>
      </c>
      <c r="D11" s="60">
        <v>61</v>
      </c>
      <c r="E11" s="60">
        <v>65</v>
      </c>
      <c r="F11" s="60">
        <v>55</v>
      </c>
      <c r="G11" s="60">
        <v>33</v>
      </c>
      <c r="H11" s="60">
        <v>35</v>
      </c>
      <c r="I11" s="60">
        <v>37</v>
      </c>
      <c r="J11" s="60">
        <v>47</v>
      </c>
      <c r="K11" s="60">
        <v>56</v>
      </c>
      <c r="L11" s="60">
        <v>50</v>
      </c>
      <c r="M11" s="60">
        <v>36</v>
      </c>
      <c r="N11" s="60">
        <v>28</v>
      </c>
      <c r="O11" s="60">
        <v>35</v>
      </c>
      <c r="P11" s="60">
        <v>36</v>
      </c>
      <c r="Q11" s="60">
        <v>38</v>
      </c>
      <c r="R11" s="60">
        <v>45</v>
      </c>
      <c r="S11" s="60">
        <v>53</v>
      </c>
      <c r="T11" s="60">
        <v>40</v>
      </c>
      <c r="U11" s="60">
        <v>40</v>
      </c>
      <c r="V11" s="60">
        <v>50</v>
      </c>
      <c r="W11" s="60">
        <v>50</v>
      </c>
      <c r="X11" s="60">
        <v>48</v>
      </c>
      <c r="Y11" s="60">
        <v>50</v>
      </c>
      <c r="Z11" s="60">
        <v>25</v>
      </c>
      <c r="AA11" s="60">
        <v>28</v>
      </c>
      <c r="AB11" s="60">
        <v>25</v>
      </c>
      <c r="AC11" s="60">
        <v>17</v>
      </c>
      <c r="AD11" s="60">
        <v>30</v>
      </c>
      <c r="AE11" s="60">
        <v>31</v>
      </c>
      <c r="AF11" s="124">
        <v>35</v>
      </c>
      <c r="AG11" s="58">
        <f t="shared" si="0"/>
        <v>1274</v>
      </c>
      <c r="AH11" s="20">
        <f t="shared" si="1"/>
        <v>41.096774193548384</v>
      </c>
      <c r="AI11" s="122">
        <f t="shared" si="2"/>
        <v>65</v>
      </c>
      <c r="AJ11" s="140">
        <f t="shared" si="3"/>
        <v>17</v>
      </c>
      <c r="AK11" s="4">
        <f>(AG11+'Min. Temp. Data 1897-1898'!AG11)/62</f>
        <v>33.435483870967744</v>
      </c>
      <c r="AM11" s="308"/>
      <c r="AN11" s="3"/>
    </row>
    <row r="12" spans="1:40" x14ac:dyDescent="0.25">
      <c r="A12" s="12" t="s">
        <v>12</v>
      </c>
      <c r="B12" s="14">
        <v>60</v>
      </c>
      <c r="C12" s="32">
        <v>58</v>
      </c>
      <c r="D12" s="32">
        <v>63</v>
      </c>
      <c r="E12" s="32">
        <v>70</v>
      </c>
      <c r="F12" s="32">
        <v>61</v>
      </c>
      <c r="G12" s="32">
        <v>37</v>
      </c>
      <c r="H12" s="32">
        <v>44</v>
      </c>
      <c r="I12" s="32">
        <v>40</v>
      </c>
      <c r="J12" s="32">
        <v>54</v>
      </c>
      <c r="K12" s="32">
        <v>59</v>
      </c>
      <c r="L12" s="32">
        <v>55</v>
      </c>
      <c r="M12" s="32">
        <v>44</v>
      </c>
      <c r="N12" s="32">
        <v>28</v>
      </c>
      <c r="O12" s="32">
        <v>34</v>
      </c>
      <c r="P12" s="32">
        <v>36</v>
      </c>
      <c r="Q12" s="32">
        <v>38</v>
      </c>
      <c r="R12" s="32">
        <v>50</v>
      </c>
      <c r="S12" s="32">
        <v>53</v>
      </c>
      <c r="T12" s="32">
        <v>42</v>
      </c>
      <c r="U12" s="32">
        <v>29</v>
      </c>
      <c r="V12" s="32">
        <v>56</v>
      </c>
      <c r="W12" s="32">
        <v>53</v>
      </c>
      <c r="X12" s="32">
        <v>48</v>
      </c>
      <c r="Y12" s="32">
        <v>56</v>
      </c>
      <c r="Z12" s="32">
        <v>25</v>
      </c>
      <c r="AA12" s="32">
        <v>35</v>
      </c>
      <c r="AB12" s="32">
        <v>24</v>
      </c>
      <c r="AC12" s="32">
        <v>24</v>
      </c>
      <c r="AD12" s="32">
        <v>37</v>
      </c>
      <c r="AE12" s="32">
        <v>36</v>
      </c>
      <c r="AF12" s="227">
        <v>46</v>
      </c>
      <c r="AG12" s="29">
        <f t="shared" si="0"/>
        <v>1395</v>
      </c>
      <c r="AH12" s="30">
        <f t="shared" si="1"/>
        <v>45</v>
      </c>
      <c r="AI12" s="123">
        <f t="shared" si="2"/>
        <v>70</v>
      </c>
      <c r="AJ12" s="143">
        <f t="shared" si="3"/>
        <v>24</v>
      </c>
      <c r="AK12" s="4">
        <f>(AG12+'Min. Temp. Data 1897-1898'!AG12)/62</f>
        <v>34.822580645161288</v>
      </c>
      <c r="AL12" s="196">
        <f>AK11-AK12</f>
        <v>-1.3870967741935445</v>
      </c>
      <c r="AM12" s="308"/>
      <c r="AN12" s="3"/>
    </row>
    <row r="13" spans="1:40" x14ac:dyDescent="0.25">
      <c r="A13" s="164" t="s">
        <v>6</v>
      </c>
      <c r="B13" s="246">
        <f>B11-B12</f>
        <v>-15</v>
      </c>
      <c r="C13" s="48">
        <f t="shared" ref="C13:AF13" si="6">C12-C11</f>
        <v>8</v>
      </c>
      <c r="D13" s="48">
        <f t="shared" si="6"/>
        <v>2</v>
      </c>
      <c r="E13" s="48">
        <f t="shared" si="6"/>
        <v>5</v>
      </c>
      <c r="F13" s="48">
        <f t="shared" si="6"/>
        <v>6</v>
      </c>
      <c r="G13" s="48">
        <f t="shared" si="6"/>
        <v>4</v>
      </c>
      <c r="H13" s="48">
        <f t="shared" si="6"/>
        <v>9</v>
      </c>
      <c r="I13" s="48">
        <f t="shared" si="6"/>
        <v>3</v>
      </c>
      <c r="J13" s="48">
        <f t="shared" si="6"/>
        <v>7</v>
      </c>
      <c r="K13" s="48">
        <f t="shared" si="6"/>
        <v>3</v>
      </c>
      <c r="L13" s="48">
        <f t="shared" si="6"/>
        <v>5</v>
      </c>
      <c r="M13" s="48">
        <f t="shared" si="6"/>
        <v>8</v>
      </c>
      <c r="N13" s="48">
        <f t="shared" si="6"/>
        <v>0</v>
      </c>
      <c r="O13" s="48">
        <f t="shared" si="6"/>
        <v>-1</v>
      </c>
      <c r="P13" s="48">
        <f t="shared" si="6"/>
        <v>0</v>
      </c>
      <c r="Q13" s="48">
        <f t="shared" si="6"/>
        <v>0</v>
      </c>
      <c r="R13" s="48">
        <f t="shared" si="6"/>
        <v>5</v>
      </c>
      <c r="S13" s="48">
        <f t="shared" si="6"/>
        <v>0</v>
      </c>
      <c r="T13" s="48">
        <f t="shared" si="6"/>
        <v>2</v>
      </c>
      <c r="U13" s="48">
        <f t="shared" si="6"/>
        <v>-11</v>
      </c>
      <c r="V13" s="48">
        <f t="shared" si="6"/>
        <v>6</v>
      </c>
      <c r="W13" s="48">
        <f t="shared" si="6"/>
        <v>3</v>
      </c>
      <c r="X13" s="48">
        <f t="shared" si="6"/>
        <v>0</v>
      </c>
      <c r="Y13" s="48">
        <f t="shared" si="6"/>
        <v>6</v>
      </c>
      <c r="Z13" s="48">
        <f t="shared" si="6"/>
        <v>0</v>
      </c>
      <c r="AA13" s="48">
        <f t="shared" si="6"/>
        <v>7</v>
      </c>
      <c r="AB13" s="48">
        <f t="shared" si="6"/>
        <v>-1</v>
      </c>
      <c r="AC13" s="48">
        <f t="shared" si="6"/>
        <v>7</v>
      </c>
      <c r="AD13" s="48">
        <f t="shared" si="6"/>
        <v>7</v>
      </c>
      <c r="AE13" s="48">
        <f t="shared" si="6"/>
        <v>5</v>
      </c>
      <c r="AF13" s="235">
        <f t="shared" si="6"/>
        <v>11</v>
      </c>
      <c r="AG13" s="41">
        <f t="shared" si="0"/>
        <v>91</v>
      </c>
      <c r="AH13" s="42">
        <f t="shared" si="1"/>
        <v>2.935483870967742</v>
      </c>
      <c r="AI13" s="133">
        <f t="shared" si="2"/>
        <v>11</v>
      </c>
      <c r="AJ13" s="142">
        <f t="shared" si="3"/>
        <v>-15</v>
      </c>
      <c r="AK13" s="399"/>
      <c r="AL13" s="399"/>
      <c r="AM13" s="400"/>
      <c r="AN13" s="408">
        <f>AH13</f>
        <v>2.935483870967742</v>
      </c>
    </row>
    <row r="14" spans="1:40" x14ac:dyDescent="0.25">
      <c r="A14" s="54" t="s">
        <v>10</v>
      </c>
      <c r="B14" s="55">
        <v>45</v>
      </c>
      <c r="C14" s="60">
        <v>50</v>
      </c>
      <c r="D14" s="60">
        <v>61</v>
      </c>
      <c r="E14" s="60">
        <v>65</v>
      </c>
      <c r="F14" s="60">
        <v>55</v>
      </c>
      <c r="G14" s="60">
        <v>33</v>
      </c>
      <c r="H14" s="60">
        <v>35</v>
      </c>
      <c r="I14" s="60">
        <v>37</v>
      </c>
      <c r="J14" s="60">
        <v>47</v>
      </c>
      <c r="K14" s="60">
        <v>56</v>
      </c>
      <c r="L14" s="60">
        <v>50</v>
      </c>
      <c r="M14" s="60">
        <v>36</v>
      </c>
      <c r="N14" s="60">
        <v>28</v>
      </c>
      <c r="O14" s="60">
        <v>35</v>
      </c>
      <c r="P14" s="60">
        <v>36</v>
      </c>
      <c r="Q14" s="60">
        <v>38</v>
      </c>
      <c r="R14" s="60">
        <v>45</v>
      </c>
      <c r="S14" s="60">
        <v>53</v>
      </c>
      <c r="T14" s="60">
        <v>40</v>
      </c>
      <c r="U14" s="60">
        <v>40</v>
      </c>
      <c r="V14" s="60">
        <v>50</v>
      </c>
      <c r="W14" s="60">
        <v>50</v>
      </c>
      <c r="X14" s="60">
        <v>48</v>
      </c>
      <c r="Y14" s="60">
        <v>50</v>
      </c>
      <c r="Z14" s="60">
        <v>25</v>
      </c>
      <c r="AA14" s="60">
        <v>28</v>
      </c>
      <c r="AB14" s="60">
        <v>25</v>
      </c>
      <c r="AC14" s="60">
        <v>17</v>
      </c>
      <c r="AD14" s="60">
        <v>30</v>
      </c>
      <c r="AE14" s="60">
        <v>31</v>
      </c>
      <c r="AF14" s="124">
        <v>35</v>
      </c>
      <c r="AG14" s="58">
        <f t="shared" si="0"/>
        <v>1274</v>
      </c>
      <c r="AH14" s="20">
        <f t="shared" si="1"/>
        <v>41.096774193548384</v>
      </c>
      <c r="AI14" s="122">
        <f t="shared" si="2"/>
        <v>65</v>
      </c>
      <c r="AJ14" s="140">
        <f t="shared" si="3"/>
        <v>17</v>
      </c>
      <c r="AK14" s="4">
        <f>(AG14+'Min. Temp. Data 1897-1898'!AG14)/62</f>
        <v>33.435483870967744</v>
      </c>
      <c r="AM14" s="308"/>
      <c r="AN14" s="3"/>
    </row>
    <row r="15" spans="1:40" x14ac:dyDescent="0.25">
      <c r="A15" s="12" t="s">
        <v>35</v>
      </c>
      <c r="B15" s="15">
        <v>51</v>
      </c>
      <c r="C15" s="28">
        <v>46</v>
      </c>
      <c r="D15" s="28">
        <v>63</v>
      </c>
      <c r="E15" s="28">
        <v>68</v>
      </c>
      <c r="F15" s="28">
        <v>58</v>
      </c>
      <c r="G15" s="28">
        <v>40</v>
      </c>
      <c r="H15" s="28">
        <v>39</v>
      </c>
      <c r="I15" s="28">
        <v>41</v>
      </c>
      <c r="J15" s="28">
        <v>47</v>
      </c>
      <c r="K15" s="28">
        <v>59</v>
      </c>
      <c r="L15" s="28">
        <v>52</v>
      </c>
      <c r="M15" s="28">
        <v>39</v>
      </c>
      <c r="N15" s="28">
        <v>35</v>
      </c>
      <c r="O15" s="28">
        <v>39</v>
      </c>
      <c r="P15" s="28">
        <v>37</v>
      </c>
      <c r="Q15" s="28">
        <v>41</v>
      </c>
      <c r="R15" s="28">
        <v>52</v>
      </c>
      <c r="S15" s="28">
        <v>59</v>
      </c>
      <c r="T15" s="28">
        <v>41</v>
      </c>
      <c r="U15" s="28">
        <v>52</v>
      </c>
      <c r="V15" s="28">
        <v>61</v>
      </c>
      <c r="W15" s="28">
        <v>54</v>
      </c>
      <c r="X15" s="28">
        <v>46</v>
      </c>
      <c r="Y15" s="28">
        <v>55</v>
      </c>
      <c r="Z15" s="28">
        <v>29</v>
      </c>
      <c r="AA15" s="28">
        <v>33</v>
      </c>
      <c r="AB15" s="28">
        <v>30</v>
      </c>
      <c r="AC15" s="28">
        <v>20</v>
      </c>
      <c r="AD15" s="28">
        <v>31</v>
      </c>
      <c r="AE15" s="28">
        <v>32</v>
      </c>
      <c r="AF15" s="89">
        <v>36</v>
      </c>
      <c r="AG15" s="29">
        <f t="shared" si="0"/>
        <v>1386</v>
      </c>
      <c r="AH15" s="30">
        <f t="shared" si="1"/>
        <v>44.70967741935484</v>
      </c>
      <c r="AI15" s="123">
        <f t="shared" si="2"/>
        <v>68</v>
      </c>
      <c r="AJ15" s="143">
        <f t="shared" si="3"/>
        <v>20</v>
      </c>
      <c r="AK15" s="4">
        <f>(AG15+'Min. Temp. Data 1897-1898'!AG15)/62</f>
        <v>38.306451612903224</v>
      </c>
      <c r="AL15" s="196">
        <f>AK14-AK15</f>
        <v>-4.8709677419354804</v>
      </c>
      <c r="AM15" s="308"/>
      <c r="AN15" s="3"/>
    </row>
    <row r="16" spans="1:40" ht="13.8" thickBot="1" x14ac:dyDescent="0.3">
      <c r="A16" s="36" t="s">
        <v>6</v>
      </c>
      <c r="B16" s="17">
        <f>B14-B15</f>
        <v>-6</v>
      </c>
      <c r="C16" s="229">
        <f t="shared" ref="C16:AF16" si="7">C14-C15</f>
        <v>4</v>
      </c>
      <c r="D16" s="16">
        <f t="shared" si="7"/>
        <v>-2</v>
      </c>
      <c r="E16" s="16">
        <f t="shared" si="7"/>
        <v>-3</v>
      </c>
      <c r="F16" s="16">
        <f t="shared" si="7"/>
        <v>-3</v>
      </c>
      <c r="G16" s="16">
        <f t="shared" si="7"/>
        <v>-7</v>
      </c>
      <c r="H16" s="16">
        <f t="shared" si="7"/>
        <v>-4</v>
      </c>
      <c r="I16" s="16">
        <f t="shared" si="7"/>
        <v>-4</v>
      </c>
      <c r="J16" s="16">
        <f t="shared" si="7"/>
        <v>0</v>
      </c>
      <c r="K16" s="16">
        <f t="shared" si="7"/>
        <v>-3</v>
      </c>
      <c r="L16" s="16">
        <f t="shared" si="7"/>
        <v>-2</v>
      </c>
      <c r="M16" s="16">
        <f t="shared" si="7"/>
        <v>-3</v>
      </c>
      <c r="N16" s="16">
        <f t="shared" si="7"/>
        <v>-7</v>
      </c>
      <c r="O16" s="16">
        <f t="shared" si="7"/>
        <v>-4</v>
      </c>
      <c r="P16" s="16">
        <f t="shared" si="7"/>
        <v>-1</v>
      </c>
      <c r="Q16" s="16">
        <f t="shared" si="7"/>
        <v>-3</v>
      </c>
      <c r="R16" s="16">
        <f t="shared" si="7"/>
        <v>-7</v>
      </c>
      <c r="S16" s="16">
        <f t="shared" si="7"/>
        <v>-6</v>
      </c>
      <c r="T16" s="16">
        <f t="shared" si="7"/>
        <v>-1</v>
      </c>
      <c r="U16" s="253">
        <f t="shared" si="7"/>
        <v>-12</v>
      </c>
      <c r="V16" s="16">
        <f t="shared" si="7"/>
        <v>-11</v>
      </c>
      <c r="W16" s="16">
        <f t="shared" si="7"/>
        <v>-4</v>
      </c>
      <c r="X16" s="16">
        <f t="shared" si="7"/>
        <v>2</v>
      </c>
      <c r="Y16" s="16">
        <f t="shared" si="7"/>
        <v>-5</v>
      </c>
      <c r="Z16" s="16">
        <f t="shared" si="7"/>
        <v>-4</v>
      </c>
      <c r="AA16" s="16">
        <f t="shared" si="7"/>
        <v>-5</v>
      </c>
      <c r="AB16" s="16">
        <f t="shared" si="7"/>
        <v>-5</v>
      </c>
      <c r="AC16" s="16">
        <f t="shared" si="7"/>
        <v>-3</v>
      </c>
      <c r="AD16" s="16">
        <f t="shared" si="7"/>
        <v>-1</v>
      </c>
      <c r="AE16" s="16">
        <f t="shared" si="7"/>
        <v>-1</v>
      </c>
      <c r="AF16" s="45">
        <f t="shared" si="7"/>
        <v>-1</v>
      </c>
      <c r="AG16" s="25">
        <f t="shared" si="0"/>
        <v>-112</v>
      </c>
      <c r="AH16" s="24">
        <f t="shared" si="1"/>
        <v>-3.6129032258064515</v>
      </c>
      <c r="AI16" s="137">
        <f t="shared" si="2"/>
        <v>4</v>
      </c>
      <c r="AJ16" s="146">
        <f t="shared" si="3"/>
        <v>-12</v>
      </c>
      <c r="AK16" s="401"/>
      <c r="AL16" s="401"/>
      <c r="AM16" s="401"/>
      <c r="AN16" s="409">
        <f>AH16</f>
        <v>-3.6129032258064515</v>
      </c>
    </row>
    <row r="17" spans="1:40" ht="15.6" x14ac:dyDescent="0.3">
      <c r="A17" s="37" t="s">
        <v>19</v>
      </c>
      <c r="B17" s="18">
        <v>1</v>
      </c>
      <c r="C17" s="256">
        <v>2</v>
      </c>
      <c r="D17" s="256">
        <v>3</v>
      </c>
      <c r="E17" s="256">
        <v>4</v>
      </c>
      <c r="F17" s="256">
        <v>5</v>
      </c>
      <c r="G17" s="256">
        <v>6</v>
      </c>
      <c r="H17" s="256">
        <v>7</v>
      </c>
      <c r="I17" s="256">
        <v>8</v>
      </c>
      <c r="J17" s="256">
        <v>9</v>
      </c>
      <c r="K17" s="256">
        <v>10</v>
      </c>
      <c r="L17" s="256">
        <v>11</v>
      </c>
      <c r="M17" s="256">
        <v>12</v>
      </c>
      <c r="N17" s="256">
        <v>13</v>
      </c>
      <c r="O17" s="256">
        <v>14</v>
      </c>
      <c r="P17" s="256">
        <v>15</v>
      </c>
      <c r="Q17" s="256">
        <v>16</v>
      </c>
      <c r="R17" s="256">
        <v>17</v>
      </c>
      <c r="S17" s="256">
        <v>18</v>
      </c>
      <c r="T17" s="256">
        <v>19</v>
      </c>
      <c r="U17" s="256">
        <v>20</v>
      </c>
      <c r="V17" s="256">
        <v>21</v>
      </c>
      <c r="W17" s="256">
        <v>22</v>
      </c>
      <c r="X17" s="256">
        <v>23</v>
      </c>
      <c r="Y17" s="256">
        <v>24</v>
      </c>
      <c r="Z17" s="256">
        <v>25</v>
      </c>
      <c r="AA17" s="256">
        <v>26</v>
      </c>
      <c r="AB17" s="256">
        <v>27</v>
      </c>
      <c r="AC17" s="256">
        <v>28</v>
      </c>
      <c r="AD17" s="38"/>
      <c r="AE17" s="38"/>
      <c r="AF17" s="183"/>
      <c r="AG17" s="8" t="s">
        <v>0</v>
      </c>
      <c r="AH17" s="6" t="s">
        <v>1</v>
      </c>
      <c r="AI17" s="131" t="s">
        <v>2</v>
      </c>
      <c r="AJ17" s="139" t="s">
        <v>3</v>
      </c>
      <c r="AN17" s="3"/>
    </row>
    <row r="18" spans="1:40" x14ac:dyDescent="0.25">
      <c r="A18" s="54" t="s">
        <v>10</v>
      </c>
      <c r="B18" s="55">
        <v>41</v>
      </c>
      <c r="C18" s="60">
        <v>41</v>
      </c>
      <c r="D18" s="60">
        <v>43</v>
      </c>
      <c r="E18" s="60">
        <v>42</v>
      </c>
      <c r="F18" s="60">
        <v>39</v>
      </c>
      <c r="G18" s="60">
        <v>60</v>
      </c>
      <c r="H18" s="60">
        <v>55</v>
      </c>
      <c r="I18" s="60">
        <v>55</v>
      </c>
      <c r="J18" s="60">
        <v>49</v>
      </c>
      <c r="K18" s="60">
        <v>43</v>
      </c>
      <c r="L18" s="60">
        <v>41</v>
      </c>
      <c r="M18" s="60">
        <v>43</v>
      </c>
      <c r="N18" s="60">
        <v>50</v>
      </c>
      <c r="O18" s="60">
        <v>63</v>
      </c>
      <c r="P18" s="60">
        <v>65</v>
      </c>
      <c r="Q18" s="60">
        <v>55</v>
      </c>
      <c r="R18" s="60">
        <v>60</v>
      </c>
      <c r="S18" s="60">
        <v>68</v>
      </c>
      <c r="T18" s="60">
        <v>50</v>
      </c>
      <c r="U18" s="60">
        <v>45</v>
      </c>
      <c r="V18" s="60">
        <v>58</v>
      </c>
      <c r="W18" s="60">
        <v>55</v>
      </c>
      <c r="X18" s="60">
        <v>58</v>
      </c>
      <c r="Y18" s="60">
        <v>42</v>
      </c>
      <c r="Z18" s="60">
        <v>45</v>
      </c>
      <c r="AA18" s="60">
        <v>45</v>
      </c>
      <c r="AB18" s="60">
        <v>45</v>
      </c>
      <c r="AC18" s="60">
        <v>45</v>
      </c>
      <c r="AD18" s="38"/>
      <c r="AE18" s="38"/>
      <c r="AF18" s="183"/>
      <c r="AG18" s="58">
        <f t="shared" ref="AG18:AG29" si="8">SUM(B18:AF18)</f>
        <v>1401</v>
      </c>
      <c r="AH18" s="20">
        <f t="shared" ref="AH18:AH29" si="9">AVERAGE(B18:AF18)</f>
        <v>50.035714285714285</v>
      </c>
      <c r="AI18" s="122">
        <f t="shared" ref="AI18:AI29" si="10">MAX(B18:AF18)</f>
        <v>68</v>
      </c>
      <c r="AJ18" s="140">
        <f t="shared" ref="AJ18:AJ29" si="11">MIN(B18:AF18)</f>
        <v>39</v>
      </c>
      <c r="AK18" s="82">
        <f>(AG18+'Min. Temp. Data 1897-1898'!AG18)/56</f>
        <v>41.375</v>
      </c>
      <c r="AN18" s="3"/>
    </row>
    <row r="19" spans="1:40" x14ac:dyDescent="0.25">
      <c r="A19" s="12" t="s">
        <v>7</v>
      </c>
      <c r="B19" s="15">
        <v>41</v>
      </c>
      <c r="C19" s="28">
        <v>41</v>
      </c>
      <c r="D19" s="28">
        <v>43</v>
      </c>
      <c r="E19" s="28">
        <v>42</v>
      </c>
      <c r="F19" s="28">
        <v>39</v>
      </c>
      <c r="G19" s="28">
        <v>60</v>
      </c>
      <c r="H19" s="28">
        <v>55</v>
      </c>
      <c r="I19" s="28">
        <v>55</v>
      </c>
      <c r="J19" s="28">
        <v>49</v>
      </c>
      <c r="K19" s="28">
        <v>43</v>
      </c>
      <c r="L19" s="28">
        <v>41</v>
      </c>
      <c r="M19" s="28">
        <v>43</v>
      </c>
      <c r="N19" s="28">
        <v>50</v>
      </c>
      <c r="O19" s="28">
        <v>63</v>
      </c>
      <c r="P19" s="28">
        <v>65</v>
      </c>
      <c r="Q19" s="28">
        <v>55</v>
      </c>
      <c r="R19" s="28">
        <v>60</v>
      </c>
      <c r="S19" s="28">
        <v>68</v>
      </c>
      <c r="T19" s="28">
        <v>50</v>
      </c>
      <c r="U19" s="28">
        <v>45</v>
      </c>
      <c r="V19" s="28">
        <v>58</v>
      </c>
      <c r="W19" s="28">
        <v>55</v>
      </c>
      <c r="X19" s="28">
        <v>58</v>
      </c>
      <c r="Y19" s="28">
        <v>42</v>
      </c>
      <c r="Z19" s="28">
        <v>45</v>
      </c>
      <c r="AA19" s="28">
        <v>45</v>
      </c>
      <c r="AB19" s="28">
        <v>45</v>
      </c>
      <c r="AC19" s="28">
        <v>45</v>
      </c>
      <c r="AD19" s="38"/>
      <c r="AE19" s="38"/>
      <c r="AF19" s="183"/>
      <c r="AG19" s="5">
        <f t="shared" si="8"/>
        <v>1401</v>
      </c>
      <c r="AH19" s="4">
        <f t="shared" si="9"/>
        <v>50.035714285714285</v>
      </c>
      <c r="AI19" s="132">
        <f t="shared" si="10"/>
        <v>68</v>
      </c>
      <c r="AJ19" s="141">
        <f t="shared" si="11"/>
        <v>39</v>
      </c>
      <c r="AK19" s="82">
        <f>(AG19+'Min. Temp. Data 1897-1898'!AG19)/56</f>
        <v>41.375</v>
      </c>
      <c r="AL19" s="196">
        <f>AK18-AK19</f>
        <v>0</v>
      </c>
      <c r="AN19" s="3"/>
    </row>
    <row r="20" spans="1:40" x14ac:dyDescent="0.25">
      <c r="A20" s="39" t="s">
        <v>6</v>
      </c>
      <c r="B20" s="47">
        <f>B18-B19</f>
        <v>0</v>
      </c>
      <c r="C20" s="48">
        <f t="shared" ref="C20:AC20" si="12">C18-C19</f>
        <v>0</v>
      </c>
      <c r="D20" s="48">
        <f t="shared" si="12"/>
        <v>0</v>
      </c>
      <c r="E20" s="48">
        <f t="shared" si="12"/>
        <v>0</v>
      </c>
      <c r="F20" s="48">
        <f t="shared" si="12"/>
        <v>0</v>
      </c>
      <c r="G20" s="48">
        <f t="shared" si="12"/>
        <v>0</v>
      </c>
      <c r="H20" s="48">
        <f t="shared" si="12"/>
        <v>0</v>
      </c>
      <c r="I20" s="48">
        <f t="shared" si="12"/>
        <v>0</v>
      </c>
      <c r="J20" s="48">
        <f t="shared" si="12"/>
        <v>0</v>
      </c>
      <c r="K20" s="48">
        <f t="shared" si="12"/>
        <v>0</v>
      </c>
      <c r="L20" s="48">
        <f t="shared" si="12"/>
        <v>0</v>
      </c>
      <c r="M20" s="48">
        <f t="shared" si="12"/>
        <v>0</v>
      </c>
      <c r="N20" s="48">
        <f t="shared" si="12"/>
        <v>0</v>
      </c>
      <c r="O20" s="48">
        <f t="shared" si="12"/>
        <v>0</v>
      </c>
      <c r="P20" s="48">
        <f t="shared" si="12"/>
        <v>0</v>
      </c>
      <c r="Q20" s="48">
        <f t="shared" si="12"/>
        <v>0</v>
      </c>
      <c r="R20" s="48">
        <f t="shared" si="12"/>
        <v>0</v>
      </c>
      <c r="S20" s="48">
        <f t="shared" si="12"/>
        <v>0</v>
      </c>
      <c r="T20" s="48">
        <f t="shared" si="12"/>
        <v>0</v>
      </c>
      <c r="U20" s="48">
        <f t="shared" si="12"/>
        <v>0</v>
      </c>
      <c r="V20" s="48">
        <f t="shared" si="12"/>
        <v>0</v>
      </c>
      <c r="W20" s="48">
        <f t="shared" si="12"/>
        <v>0</v>
      </c>
      <c r="X20" s="48">
        <f t="shared" si="12"/>
        <v>0</v>
      </c>
      <c r="Y20" s="48">
        <f t="shared" si="12"/>
        <v>0</v>
      </c>
      <c r="Z20" s="48">
        <f t="shared" si="12"/>
        <v>0</v>
      </c>
      <c r="AA20" s="48">
        <f t="shared" si="12"/>
        <v>0</v>
      </c>
      <c r="AB20" s="48">
        <f t="shared" si="12"/>
        <v>0</v>
      </c>
      <c r="AC20" s="48">
        <f t="shared" si="12"/>
        <v>0</v>
      </c>
      <c r="AD20" s="38"/>
      <c r="AE20" s="38"/>
      <c r="AF20" s="183"/>
      <c r="AG20" s="41">
        <f t="shared" si="8"/>
        <v>0</v>
      </c>
      <c r="AH20" s="42">
        <f t="shared" si="9"/>
        <v>0</v>
      </c>
      <c r="AI20" s="133">
        <f t="shared" si="10"/>
        <v>0</v>
      </c>
      <c r="AJ20" s="142">
        <f t="shared" si="11"/>
        <v>0</v>
      </c>
      <c r="AK20" s="399"/>
      <c r="AL20" s="399"/>
      <c r="AM20" s="399"/>
      <c r="AN20" s="408">
        <f>AH20</f>
        <v>0</v>
      </c>
    </row>
    <row r="21" spans="1:40" x14ac:dyDescent="0.25">
      <c r="A21" s="54" t="s">
        <v>10</v>
      </c>
      <c r="B21" s="55">
        <v>41</v>
      </c>
      <c r="C21" s="60">
        <v>41</v>
      </c>
      <c r="D21" s="60">
        <v>43</v>
      </c>
      <c r="E21" s="60">
        <v>42</v>
      </c>
      <c r="F21" s="60">
        <v>39</v>
      </c>
      <c r="G21" s="60">
        <v>60</v>
      </c>
      <c r="H21" s="60">
        <v>55</v>
      </c>
      <c r="I21" s="60">
        <v>55</v>
      </c>
      <c r="J21" s="60">
        <v>49</v>
      </c>
      <c r="K21" s="60">
        <v>43</v>
      </c>
      <c r="L21" s="60">
        <v>41</v>
      </c>
      <c r="M21" s="60">
        <v>43</v>
      </c>
      <c r="N21" s="60">
        <v>50</v>
      </c>
      <c r="O21" s="60">
        <v>63</v>
      </c>
      <c r="P21" s="60">
        <v>65</v>
      </c>
      <c r="Q21" s="60">
        <v>55</v>
      </c>
      <c r="R21" s="60">
        <v>60</v>
      </c>
      <c r="S21" s="60">
        <v>68</v>
      </c>
      <c r="T21" s="60">
        <v>50</v>
      </c>
      <c r="U21" s="60">
        <v>45</v>
      </c>
      <c r="V21" s="60">
        <v>58</v>
      </c>
      <c r="W21" s="60">
        <v>55</v>
      </c>
      <c r="X21" s="60">
        <v>58</v>
      </c>
      <c r="Y21" s="60">
        <v>42</v>
      </c>
      <c r="Z21" s="60">
        <v>45</v>
      </c>
      <c r="AA21" s="60">
        <v>45</v>
      </c>
      <c r="AB21" s="60">
        <v>45</v>
      </c>
      <c r="AC21" s="60">
        <v>45</v>
      </c>
      <c r="AD21" s="38"/>
      <c r="AE21" s="38"/>
      <c r="AF21" s="183"/>
      <c r="AG21" s="58">
        <f t="shared" si="8"/>
        <v>1401</v>
      </c>
      <c r="AH21" s="20">
        <f t="shared" si="9"/>
        <v>50.035714285714285</v>
      </c>
      <c r="AI21" s="122">
        <f t="shared" si="10"/>
        <v>68</v>
      </c>
      <c r="AJ21" s="140">
        <f t="shared" si="11"/>
        <v>39</v>
      </c>
      <c r="AK21" s="4">
        <f>(AG21+'Min. Temp. Data 1897-1898'!AG21)/56</f>
        <v>41.375</v>
      </c>
      <c r="AM21" s="308"/>
      <c r="AN21" s="3"/>
    </row>
    <row r="22" spans="1:40" x14ac:dyDescent="0.25">
      <c r="A22" s="35" t="s">
        <v>45</v>
      </c>
      <c r="B22" s="14">
        <v>43</v>
      </c>
      <c r="C22" s="32">
        <v>39</v>
      </c>
      <c r="D22" s="32">
        <v>42</v>
      </c>
      <c r="E22" s="32">
        <v>48</v>
      </c>
      <c r="F22" s="32">
        <v>51</v>
      </c>
      <c r="G22" s="32">
        <v>69</v>
      </c>
      <c r="H22" s="32">
        <v>62</v>
      </c>
      <c r="I22" s="32">
        <v>54</v>
      </c>
      <c r="J22" s="32">
        <v>55</v>
      </c>
      <c r="K22" s="32">
        <v>49</v>
      </c>
      <c r="L22" s="32">
        <v>39</v>
      </c>
      <c r="M22" s="32">
        <v>47</v>
      </c>
      <c r="N22" s="32">
        <v>56</v>
      </c>
      <c r="O22" s="32">
        <v>69</v>
      </c>
      <c r="P22" s="32">
        <v>71</v>
      </c>
      <c r="Q22" s="32">
        <v>56</v>
      </c>
      <c r="R22" s="32">
        <v>67</v>
      </c>
      <c r="S22" s="32">
        <v>72</v>
      </c>
      <c r="T22" s="32">
        <v>59</v>
      </c>
      <c r="U22" s="32">
        <v>49</v>
      </c>
      <c r="V22" s="32">
        <v>54</v>
      </c>
      <c r="W22" s="32">
        <v>49</v>
      </c>
      <c r="X22" s="32">
        <v>82</v>
      </c>
      <c r="Y22" s="32">
        <v>59</v>
      </c>
      <c r="Z22" s="32">
        <v>42</v>
      </c>
      <c r="AA22" s="32">
        <v>53</v>
      </c>
      <c r="AB22" s="32">
        <v>42</v>
      </c>
      <c r="AC22" s="32">
        <v>48</v>
      </c>
      <c r="AD22" s="38"/>
      <c r="AE22" s="38"/>
      <c r="AF22" s="183"/>
      <c r="AG22" s="29">
        <f t="shared" si="8"/>
        <v>1526</v>
      </c>
      <c r="AH22" s="30">
        <f t="shared" si="9"/>
        <v>54.5</v>
      </c>
      <c r="AI22" s="123">
        <f t="shared" si="10"/>
        <v>82</v>
      </c>
      <c r="AJ22" s="143">
        <f t="shared" si="11"/>
        <v>39</v>
      </c>
      <c r="AK22" s="4">
        <f>(AG22+'Min. Temp. Data 1897-1898'!AG22)/56</f>
        <v>42.982142857142854</v>
      </c>
      <c r="AL22" s="196">
        <f>AK21-AK22</f>
        <v>-1.6071428571428541</v>
      </c>
      <c r="AM22" s="308"/>
      <c r="AN22" s="3"/>
    </row>
    <row r="23" spans="1:40" x14ac:dyDescent="0.25">
      <c r="A23" s="39" t="s">
        <v>6</v>
      </c>
      <c r="B23" s="47">
        <f>B21-B22</f>
        <v>-2</v>
      </c>
      <c r="C23" s="48">
        <f t="shared" ref="C23:AC23" si="13">C21-C22</f>
        <v>2</v>
      </c>
      <c r="D23" s="48">
        <f t="shared" si="13"/>
        <v>1</v>
      </c>
      <c r="E23" s="48">
        <f t="shared" si="13"/>
        <v>-6</v>
      </c>
      <c r="F23" s="48">
        <f t="shared" si="13"/>
        <v>-12</v>
      </c>
      <c r="G23" s="48">
        <f t="shared" si="13"/>
        <v>-9</v>
      </c>
      <c r="H23" s="48">
        <f t="shared" si="13"/>
        <v>-7</v>
      </c>
      <c r="I23" s="48">
        <f t="shared" si="13"/>
        <v>1</v>
      </c>
      <c r="J23" s="48">
        <f t="shared" si="13"/>
        <v>-6</v>
      </c>
      <c r="K23" s="48">
        <f t="shared" si="13"/>
        <v>-6</v>
      </c>
      <c r="L23" s="48">
        <f t="shared" si="13"/>
        <v>2</v>
      </c>
      <c r="M23" s="48">
        <f t="shared" si="13"/>
        <v>-4</v>
      </c>
      <c r="N23" s="48">
        <f t="shared" si="13"/>
        <v>-6</v>
      </c>
      <c r="O23" s="48">
        <f t="shared" si="13"/>
        <v>-6</v>
      </c>
      <c r="P23" s="48">
        <f t="shared" si="13"/>
        <v>-6</v>
      </c>
      <c r="Q23" s="48">
        <f t="shared" si="13"/>
        <v>-1</v>
      </c>
      <c r="R23" s="48">
        <f t="shared" si="13"/>
        <v>-7</v>
      </c>
      <c r="S23" s="48">
        <f t="shared" si="13"/>
        <v>-4</v>
      </c>
      <c r="T23" s="48">
        <f t="shared" si="13"/>
        <v>-9</v>
      </c>
      <c r="U23" s="48">
        <f t="shared" si="13"/>
        <v>-4</v>
      </c>
      <c r="V23" s="48">
        <f t="shared" si="13"/>
        <v>4</v>
      </c>
      <c r="W23" s="236">
        <f t="shared" si="13"/>
        <v>6</v>
      </c>
      <c r="X23" s="301">
        <f t="shared" si="13"/>
        <v>-24</v>
      </c>
      <c r="Y23" s="48">
        <f t="shared" si="13"/>
        <v>-17</v>
      </c>
      <c r="Z23" s="48">
        <f t="shared" si="13"/>
        <v>3</v>
      </c>
      <c r="AA23" s="48">
        <f t="shared" si="13"/>
        <v>-8</v>
      </c>
      <c r="AB23" s="48">
        <f t="shared" si="13"/>
        <v>3</v>
      </c>
      <c r="AC23" s="48">
        <f t="shared" si="13"/>
        <v>-3</v>
      </c>
      <c r="AD23" s="38"/>
      <c r="AE23" s="38"/>
      <c r="AF23" s="183"/>
      <c r="AG23" s="41">
        <f t="shared" si="8"/>
        <v>-125</v>
      </c>
      <c r="AH23" s="42">
        <f t="shared" si="9"/>
        <v>-4.4642857142857144</v>
      </c>
      <c r="AI23" s="133">
        <f t="shared" si="10"/>
        <v>6</v>
      </c>
      <c r="AJ23" s="142">
        <f t="shared" si="11"/>
        <v>-24</v>
      </c>
      <c r="AK23" s="399"/>
      <c r="AL23" s="399"/>
      <c r="AM23" s="400"/>
      <c r="AN23" s="408">
        <f>AH23</f>
        <v>-4.4642857142857144</v>
      </c>
    </row>
    <row r="24" spans="1:40" x14ac:dyDescent="0.25">
      <c r="A24" s="54" t="s">
        <v>10</v>
      </c>
      <c r="B24" s="55">
        <v>41</v>
      </c>
      <c r="C24" s="60">
        <v>41</v>
      </c>
      <c r="D24" s="60">
        <v>43</v>
      </c>
      <c r="E24" s="60">
        <v>42</v>
      </c>
      <c r="F24" s="60">
        <v>39</v>
      </c>
      <c r="G24" s="60">
        <v>60</v>
      </c>
      <c r="H24" s="60">
        <v>55</v>
      </c>
      <c r="I24" s="60">
        <v>55</v>
      </c>
      <c r="J24" s="60">
        <v>49</v>
      </c>
      <c r="K24" s="60">
        <v>43</v>
      </c>
      <c r="L24" s="60">
        <v>41</v>
      </c>
      <c r="M24" s="60">
        <v>43</v>
      </c>
      <c r="N24" s="60">
        <v>50</v>
      </c>
      <c r="O24" s="60">
        <v>63</v>
      </c>
      <c r="P24" s="60">
        <v>65</v>
      </c>
      <c r="Q24" s="60">
        <v>55</v>
      </c>
      <c r="R24" s="60">
        <v>60</v>
      </c>
      <c r="S24" s="60">
        <v>68</v>
      </c>
      <c r="T24" s="60">
        <v>50</v>
      </c>
      <c r="U24" s="60">
        <v>45</v>
      </c>
      <c r="V24" s="60">
        <v>58</v>
      </c>
      <c r="W24" s="60">
        <v>55</v>
      </c>
      <c r="X24" s="60">
        <v>58</v>
      </c>
      <c r="Y24" s="60">
        <v>42</v>
      </c>
      <c r="Z24" s="60">
        <v>45</v>
      </c>
      <c r="AA24" s="60">
        <v>45</v>
      </c>
      <c r="AB24" s="60">
        <v>45</v>
      </c>
      <c r="AC24" s="60">
        <v>45</v>
      </c>
      <c r="AD24" s="38"/>
      <c r="AE24" s="38"/>
      <c r="AF24" s="183"/>
      <c r="AG24" s="58">
        <f t="shared" si="8"/>
        <v>1401</v>
      </c>
      <c r="AH24" s="20">
        <f t="shared" si="9"/>
        <v>50.035714285714285</v>
      </c>
      <c r="AI24" s="122">
        <f t="shared" si="10"/>
        <v>68</v>
      </c>
      <c r="AJ24" s="140">
        <f t="shared" si="11"/>
        <v>39</v>
      </c>
      <c r="AK24" s="4">
        <f>(AG24+'Min. Temp. Data 1897-1898'!AG24)/56</f>
        <v>41.375</v>
      </c>
      <c r="AM24" s="355"/>
      <c r="AN24" s="3"/>
    </row>
    <row r="25" spans="1:40" x14ac:dyDescent="0.25">
      <c r="A25" s="12" t="s">
        <v>12</v>
      </c>
      <c r="B25" s="14">
        <v>45</v>
      </c>
      <c r="C25" s="32">
        <v>40</v>
      </c>
      <c r="D25" s="32">
        <v>44</v>
      </c>
      <c r="E25" s="32">
        <v>46</v>
      </c>
      <c r="F25" s="32">
        <v>40</v>
      </c>
      <c r="G25" s="32">
        <v>60</v>
      </c>
      <c r="H25" s="32">
        <v>59</v>
      </c>
      <c r="I25" s="32">
        <v>45</v>
      </c>
      <c r="J25" s="32">
        <v>55</v>
      </c>
      <c r="K25" s="32">
        <v>46</v>
      </c>
      <c r="L25" s="32">
        <v>38</v>
      </c>
      <c r="M25" s="32">
        <v>40</v>
      </c>
      <c r="N25" s="32">
        <v>52</v>
      </c>
      <c r="O25" s="32">
        <v>66</v>
      </c>
      <c r="P25" s="32">
        <v>67</v>
      </c>
      <c r="Q25" s="32">
        <v>54</v>
      </c>
      <c r="R25" s="32">
        <v>67</v>
      </c>
      <c r="S25" s="32">
        <v>68</v>
      </c>
      <c r="T25" s="32">
        <v>51</v>
      </c>
      <c r="U25" s="32">
        <v>39</v>
      </c>
      <c r="V25" s="32">
        <v>55</v>
      </c>
      <c r="W25" s="32">
        <v>51</v>
      </c>
      <c r="X25" s="32">
        <v>60</v>
      </c>
      <c r="Y25" s="32">
        <v>54</v>
      </c>
      <c r="Z25" s="32">
        <v>44</v>
      </c>
      <c r="AA25" s="32">
        <v>53</v>
      </c>
      <c r="AB25" s="32">
        <v>33</v>
      </c>
      <c r="AC25" s="32">
        <v>45</v>
      </c>
      <c r="AD25" s="38"/>
      <c r="AE25" s="38"/>
      <c r="AF25" s="183"/>
      <c r="AG25" s="29">
        <f t="shared" si="8"/>
        <v>1417</v>
      </c>
      <c r="AH25" s="30">
        <f t="shared" si="9"/>
        <v>50.607142857142854</v>
      </c>
      <c r="AI25" s="123">
        <f t="shared" si="10"/>
        <v>68</v>
      </c>
      <c r="AJ25" s="143">
        <f t="shared" si="11"/>
        <v>33</v>
      </c>
      <c r="AK25" s="4">
        <f>(AG25+'Min. Temp. Data 1897-1898'!AG25)/56</f>
        <v>40.910714285714285</v>
      </c>
      <c r="AL25" s="196">
        <f>AK24-AK25</f>
        <v>0.4642857142857153</v>
      </c>
      <c r="AM25" s="355"/>
      <c r="AN25" s="3"/>
    </row>
    <row r="26" spans="1:40" ht="13.8" thickBot="1" x14ac:dyDescent="0.3">
      <c r="A26" s="36" t="s">
        <v>6</v>
      </c>
      <c r="B26" s="47">
        <f>B24-B25</f>
        <v>-4</v>
      </c>
      <c r="C26" s="48">
        <f t="shared" ref="C26:AC26" si="14">C24-C25</f>
        <v>1</v>
      </c>
      <c r="D26" s="48">
        <f t="shared" si="14"/>
        <v>-1</v>
      </c>
      <c r="E26" s="48">
        <f t="shared" si="14"/>
        <v>-4</v>
      </c>
      <c r="F26" s="48">
        <f t="shared" si="14"/>
        <v>-1</v>
      </c>
      <c r="G26" s="48">
        <f t="shared" si="14"/>
        <v>0</v>
      </c>
      <c r="H26" s="48">
        <f t="shared" si="14"/>
        <v>-4</v>
      </c>
      <c r="I26" s="48">
        <f t="shared" si="14"/>
        <v>10</v>
      </c>
      <c r="J26" s="48">
        <f t="shared" si="14"/>
        <v>-6</v>
      </c>
      <c r="K26" s="48">
        <f t="shared" si="14"/>
        <v>-3</v>
      </c>
      <c r="L26" s="48">
        <f t="shared" si="14"/>
        <v>3</v>
      </c>
      <c r="M26" s="48">
        <f t="shared" si="14"/>
        <v>3</v>
      </c>
      <c r="N26" s="48">
        <f t="shared" si="14"/>
        <v>-2</v>
      </c>
      <c r="O26" s="48">
        <f t="shared" si="14"/>
        <v>-3</v>
      </c>
      <c r="P26" s="48">
        <f t="shared" si="14"/>
        <v>-2</v>
      </c>
      <c r="Q26" s="48">
        <f t="shared" si="14"/>
        <v>1</v>
      </c>
      <c r="R26" s="48">
        <f t="shared" si="14"/>
        <v>-7</v>
      </c>
      <c r="S26" s="48">
        <f t="shared" si="14"/>
        <v>0</v>
      </c>
      <c r="T26" s="48">
        <f t="shared" si="14"/>
        <v>-1</v>
      </c>
      <c r="U26" s="48">
        <f t="shared" si="14"/>
        <v>6</v>
      </c>
      <c r="V26" s="48">
        <f t="shared" si="14"/>
        <v>3</v>
      </c>
      <c r="W26" s="48">
        <f t="shared" si="14"/>
        <v>4</v>
      </c>
      <c r="X26" s="48">
        <f t="shared" si="14"/>
        <v>-2</v>
      </c>
      <c r="Y26" s="301">
        <f t="shared" si="14"/>
        <v>-12</v>
      </c>
      <c r="Z26" s="48">
        <f t="shared" si="14"/>
        <v>1</v>
      </c>
      <c r="AA26" s="48">
        <f t="shared" si="14"/>
        <v>-8</v>
      </c>
      <c r="AB26" s="236">
        <f t="shared" si="14"/>
        <v>12</v>
      </c>
      <c r="AC26" s="48">
        <f t="shared" si="14"/>
        <v>0</v>
      </c>
      <c r="AD26" s="38"/>
      <c r="AE26" s="38"/>
      <c r="AF26" s="183"/>
      <c r="AG26" s="41">
        <f t="shared" si="8"/>
        <v>-16</v>
      </c>
      <c r="AH26" s="42">
        <f t="shared" si="9"/>
        <v>-0.5714285714285714</v>
      </c>
      <c r="AI26" s="133">
        <f t="shared" si="10"/>
        <v>12</v>
      </c>
      <c r="AJ26" s="142">
        <f t="shared" si="11"/>
        <v>-12</v>
      </c>
      <c r="AK26" s="399"/>
      <c r="AL26" s="399"/>
      <c r="AM26" s="402"/>
      <c r="AN26" s="408">
        <f>AH26</f>
        <v>-0.5714285714285714</v>
      </c>
    </row>
    <row r="27" spans="1:40" x14ac:dyDescent="0.25">
      <c r="A27" s="54" t="s">
        <v>10</v>
      </c>
      <c r="B27" s="55">
        <v>41</v>
      </c>
      <c r="C27" s="60">
        <v>41</v>
      </c>
      <c r="D27" s="60">
        <v>43</v>
      </c>
      <c r="E27" s="60">
        <v>42</v>
      </c>
      <c r="F27" s="60">
        <v>39</v>
      </c>
      <c r="G27" s="60">
        <v>60</v>
      </c>
      <c r="H27" s="60">
        <v>55</v>
      </c>
      <c r="I27" s="60">
        <v>55</v>
      </c>
      <c r="J27" s="60">
        <v>49</v>
      </c>
      <c r="K27" s="60">
        <v>43</v>
      </c>
      <c r="L27" s="60">
        <v>41</v>
      </c>
      <c r="M27" s="60">
        <v>43</v>
      </c>
      <c r="N27" s="60">
        <v>50</v>
      </c>
      <c r="O27" s="60">
        <v>63</v>
      </c>
      <c r="P27" s="60">
        <v>65</v>
      </c>
      <c r="Q27" s="60">
        <v>55</v>
      </c>
      <c r="R27" s="60">
        <v>60</v>
      </c>
      <c r="S27" s="60">
        <v>68</v>
      </c>
      <c r="T27" s="60">
        <v>50</v>
      </c>
      <c r="U27" s="60">
        <v>45</v>
      </c>
      <c r="V27" s="60">
        <v>58</v>
      </c>
      <c r="W27" s="60">
        <v>55</v>
      </c>
      <c r="X27" s="60">
        <v>58</v>
      </c>
      <c r="Y27" s="60">
        <v>42</v>
      </c>
      <c r="Z27" s="60">
        <v>45</v>
      </c>
      <c r="AA27" s="60">
        <v>45</v>
      </c>
      <c r="AB27" s="60">
        <v>45</v>
      </c>
      <c r="AC27" s="60">
        <v>45</v>
      </c>
      <c r="AD27" s="38"/>
      <c r="AE27" s="38"/>
      <c r="AF27" s="183"/>
      <c r="AG27" s="58">
        <f t="shared" si="8"/>
        <v>1401</v>
      </c>
      <c r="AH27" s="20">
        <f t="shared" si="9"/>
        <v>50.035714285714285</v>
      </c>
      <c r="AI27" s="122">
        <f t="shared" si="10"/>
        <v>68</v>
      </c>
      <c r="AJ27" s="140">
        <f t="shared" si="11"/>
        <v>39</v>
      </c>
      <c r="AK27" s="4">
        <f>(AG27+'Min. Temp. Data 1897-1898'!AG27)/56</f>
        <v>41.375</v>
      </c>
      <c r="AM27" s="308"/>
      <c r="AN27" s="3"/>
    </row>
    <row r="28" spans="1:40" x14ac:dyDescent="0.25">
      <c r="A28" s="12" t="s">
        <v>35</v>
      </c>
      <c r="B28" s="15">
        <v>48</v>
      </c>
      <c r="C28" s="28">
        <v>55</v>
      </c>
      <c r="D28" s="28">
        <v>44</v>
      </c>
      <c r="E28" s="28">
        <v>41</v>
      </c>
      <c r="F28" s="28">
        <v>46</v>
      </c>
      <c r="G28" s="28">
        <v>62</v>
      </c>
      <c r="H28" s="28">
        <v>56</v>
      </c>
      <c r="I28" s="28">
        <v>55</v>
      </c>
      <c r="J28" s="28">
        <v>44</v>
      </c>
      <c r="K28" s="28">
        <v>54</v>
      </c>
      <c r="L28" s="28">
        <v>42</v>
      </c>
      <c r="M28" s="28">
        <v>43</v>
      </c>
      <c r="N28" s="28">
        <v>48</v>
      </c>
      <c r="O28" s="28">
        <v>63</v>
      </c>
      <c r="P28" s="28">
        <v>67</v>
      </c>
      <c r="Q28" s="28">
        <v>60</v>
      </c>
      <c r="R28" s="28">
        <v>65</v>
      </c>
      <c r="S28" s="28">
        <v>72</v>
      </c>
      <c r="T28" s="28">
        <v>46</v>
      </c>
      <c r="U28" s="28">
        <v>46</v>
      </c>
      <c r="V28" s="28">
        <v>52</v>
      </c>
      <c r="W28" s="28">
        <v>67</v>
      </c>
      <c r="X28" s="28">
        <v>70</v>
      </c>
      <c r="Y28" s="28">
        <v>48</v>
      </c>
      <c r="Z28" s="28">
        <v>45</v>
      </c>
      <c r="AA28" s="28">
        <v>52</v>
      </c>
      <c r="AB28" s="28">
        <v>37</v>
      </c>
      <c r="AC28" s="28">
        <v>38</v>
      </c>
      <c r="AD28" s="38"/>
      <c r="AE28" s="38"/>
      <c r="AF28" s="183"/>
      <c r="AG28" s="29">
        <f t="shared" si="8"/>
        <v>1466</v>
      </c>
      <c r="AH28" s="30">
        <f t="shared" si="9"/>
        <v>52.357142857142854</v>
      </c>
      <c r="AI28" s="123">
        <f t="shared" si="10"/>
        <v>72</v>
      </c>
      <c r="AJ28" s="143">
        <f t="shared" si="11"/>
        <v>37</v>
      </c>
      <c r="AK28" s="4">
        <f>(AG28+'Min. Temp. Data 1897-1898'!AG28)/56</f>
        <v>44.375</v>
      </c>
      <c r="AL28" s="196">
        <f>AK27-AK28</f>
        <v>-3</v>
      </c>
      <c r="AM28" s="308"/>
      <c r="AN28" s="3"/>
    </row>
    <row r="29" spans="1:40" ht="13.8" thickBot="1" x14ac:dyDescent="0.3">
      <c r="A29" s="36" t="s">
        <v>6</v>
      </c>
      <c r="B29" s="17">
        <f>B27-B28</f>
        <v>-7</v>
      </c>
      <c r="C29" s="253">
        <f t="shared" ref="C29:AC29" si="15">C27-C28</f>
        <v>-14</v>
      </c>
      <c r="D29" s="16">
        <f t="shared" si="15"/>
        <v>-1</v>
      </c>
      <c r="E29" s="16">
        <f t="shared" si="15"/>
        <v>1</v>
      </c>
      <c r="F29" s="16">
        <f t="shared" si="15"/>
        <v>-7</v>
      </c>
      <c r="G29" s="16">
        <f t="shared" si="15"/>
        <v>-2</v>
      </c>
      <c r="H29" s="16">
        <f t="shared" si="15"/>
        <v>-1</v>
      </c>
      <c r="I29" s="16">
        <f t="shared" si="15"/>
        <v>0</v>
      </c>
      <c r="J29" s="16">
        <f t="shared" si="15"/>
        <v>5</v>
      </c>
      <c r="K29" s="16">
        <f t="shared" si="15"/>
        <v>-11</v>
      </c>
      <c r="L29" s="16">
        <f t="shared" si="15"/>
        <v>-1</v>
      </c>
      <c r="M29" s="16">
        <f t="shared" si="15"/>
        <v>0</v>
      </c>
      <c r="N29" s="16">
        <f t="shared" si="15"/>
        <v>2</v>
      </c>
      <c r="O29" s="16">
        <f t="shared" si="15"/>
        <v>0</v>
      </c>
      <c r="P29" s="16">
        <f t="shared" si="15"/>
        <v>-2</v>
      </c>
      <c r="Q29" s="16">
        <f t="shared" si="15"/>
        <v>-5</v>
      </c>
      <c r="R29" s="16">
        <f t="shared" si="15"/>
        <v>-5</v>
      </c>
      <c r="S29" s="16">
        <f t="shared" si="15"/>
        <v>-4</v>
      </c>
      <c r="T29" s="16">
        <f t="shared" si="15"/>
        <v>4</v>
      </c>
      <c r="U29" s="16">
        <f t="shared" si="15"/>
        <v>-1</v>
      </c>
      <c r="V29" s="16">
        <f t="shared" si="15"/>
        <v>6</v>
      </c>
      <c r="W29" s="16">
        <f t="shared" si="15"/>
        <v>-12</v>
      </c>
      <c r="X29" s="16">
        <f t="shared" si="15"/>
        <v>-12</v>
      </c>
      <c r="Y29" s="16">
        <f t="shared" si="15"/>
        <v>-6</v>
      </c>
      <c r="Z29" s="16">
        <f t="shared" si="15"/>
        <v>0</v>
      </c>
      <c r="AA29" s="16">
        <f t="shared" si="15"/>
        <v>-7</v>
      </c>
      <c r="AB29" s="229">
        <f t="shared" si="15"/>
        <v>8</v>
      </c>
      <c r="AC29" s="16">
        <f t="shared" si="15"/>
        <v>7</v>
      </c>
      <c r="AD29" s="63"/>
      <c r="AE29" s="63"/>
      <c r="AF29" s="53"/>
      <c r="AG29" s="25">
        <f t="shared" si="8"/>
        <v>-65</v>
      </c>
      <c r="AH29" s="24">
        <f t="shared" si="9"/>
        <v>-2.3214285714285716</v>
      </c>
      <c r="AI29" s="137">
        <f t="shared" si="10"/>
        <v>8</v>
      </c>
      <c r="AJ29" s="146">
        <f t="shared" si="11"/>
        <v>-14</v>
      </c>
      <c r="AK29" s="401"/>
      <c r="AL29" s="401"/>
      <c r="AM29" s="403"/>
      <c r="AN29" s="409">
        <f>AH29</f>
        <v>-2.3214285714285716</v>
      </c>
    </row>
    <row r="30" spans="1:40" ht="15.6" x14ac:dyDescent="0.3">
      <c r="A30" s="37" t="s">
        <v>18</v>
      </c>
      <c r="B30" s="18">
        <v>1</v>
      </c>
      <c r="C30" s="256">
        <v>2</v>
      </c>
      <c r="D30" s="256">
        <v>3</v>
      </c>
      <c r="E30" s="256">
        <v>4</v>
      </c>
      <c r="F30" s="256">
        <v>5</v>
      </c>
      <c r="G30" s="256">
        <v>6</v>
      </c>
      <c r="H30" s="256">
        <v>7</v>
      </c>
      <c r="I30" s="256">
        <v>8</v>
      </c>
      <c r="J30" s="256">
        <v>9</v>
      </c>
      <c r="K30" s="256">
        <v>10</v>
      </c>
      <c r="L30" s="256">
        <v>11</v>
      </c>
      <c r="M30" s="256">
        <v>12</v>
      </c>
      <c r="N30" s="256">
        <v>13</v>
      </c>
      <c r="O30" s="256">
        <v>14</v>
      </c>
      <c r="P30" s="256">
        <v>15</v>
      </c>
      <c r="Q30" s="256">
        <v>16</v>
      </c>
      <c r="R30" s="256">
        <v>17</v>
      </c>
      <c r="S30" s="256">
        <v>18</v>
      </c>
      <c r="T30" s="256">
        <v>19</v>
      </c>
      <c r="U30" s="256">
        <v>20</v>
      </c>
      <c r="V30" s="256">
        <v>21</v>
      </c>
      <c r="W30" s="256">
        <v>22</v>
      </c>
      <c r="X30" s="256">
        <v>23</v>
      </c>
      <c r="Y30" s="256">
        <v>24</v>
      </c>
      <c r="Z30" s="256">
        <v>25</v>
      </c>
      <c r="AA30" s="256">
        <v>26</v>
      </c>
      <c r="AB30" s="256">
        <v>27</v>
      </c>
      <c r="AC30" s="256">
        <v>28</v>
      </c>
      <c r="AD30" s="256">
        <v>29</v>
      </c>
      <c r="AE30" s="256">
        <v>30</v>
      </c>
      <c r="AF30" s="125">
        <v>31</v>
      </c>
      <c r="AG30" s="8" t="s">
        <v>0</v>
      </c>
      <c r="AH30" s="6" t="s">
        <v>1</v>
      </c>
      <c r="AI30" s="131" t="s">
        <v>2</v>
      </c>
      <c r="AJ30" s="139" t="s">
        <v>3</v>
      </c>
      <c r="AN30" s="3"/>
    </row>
    <row r="31" spans="1:40" x14ac:dyDescent="0.25">
      <c r="A31" s="54" t="s">
        <v>10</v>
      </c>
      <c r="B31" s="55">
        <v>50</v>
      </c>
      <c r="C31" s="60">
        <v>60</v>
      </c>
      <c r="D31" s="60">
        <v>65</v>
      </c>
      <c r="E31" s="60">
        <v>50</v>
      </c>
      <c r="F31" s="60">
        <v>50</v>
      </c>
      <c r="G31" s="60">
        <v>55</v>
      </c>
      <c r="H31" s="60">
        <v>40</v>
      </c>
      <c r="I31" s="60">
        <v>45</v>
      </c>
      <c r="J31" s="60">
        <v>50</v>
      </c>
      <c r="K31" s="60">
        <v>70</v>
      </c>
      <c r="L31" s="60">
        <v>65</v>
      </c>
      <c r="M31" s="60">
        <v>65</v>
      </c>
      <c r="N31" s="60">
        <v>60</v>
      </c>
      <c r="O31" s="60">
        <v>60</v>
      </c>
      <c r="P31" s="60">
        <v>55</v>
      </c>
      <c r="Q31" s="60">
        <v>55</v>
      </c>
      <c r="R31" s="60">
        <v>52</v>
      </c>
      <c r="S31" s="60">
        <v>55</v>
      </c>
      <c r="T31" s="60">
        <v>65</v>
      </c>
      <c r="U31" s="60">
        <v>78</v>
      </c>
      <c r="V31" s="60">
        <v>78</v>
      </c>
      <c r="W31" s="60">
        <v>75</v>
      </c>
      <c r="X31" s="60">
        <v>73</v>
      </c>
      <c r="Y31" s="60">
        <v>60</v>
      </c>
      <c r="Z31" s="60">
        <v>55</v>
      </c>
      <c r="AA31" s="60">
        <v>51</v>
      </c>
      <c r="AB31" s="60">
        <v>52</v>
      </c>
      <c r="AC31" s="60">
        <v>50</v>
      </c>
      <c r="AD31" s="60">
        <v>55</v>
      </c>
      <c r="AE31" s="60">
        <v>70</v>
      </c>
      <c r="AF31" s="124">
        <v>68</v>
      </c>
      <c r="AG31" s="58">
        <f t="shared" ref="AG31:AG36" si="16">SUM(B31:AF31)</f>
        <v>1832</v>
      </c>
      <c r="AH31" s="20">
        <f t="shared" ref="AH31:AH36" si="17">AVERAGE(B31:AF31)</f>
        <v>59.096774193548384</v>
      </c>
      <c r="AI31" s="122">
        <f t="shared" ref="AI31:AI36" si="18">MAX(B31:AF31)</f>
        <v>78</v>
      </c>
      <c r="AJ31" s="140">
        <f t="shared" ref="AJ31:AJ36" si="19">MIN(B31:AF31)</f>
        <v>40</v>
      </c>
      <c r="AK31" s="82">
        <f>(AG31+'Min. Temp. Data 1897-1898'!AG31)/62</f>
        <v>48.58064516129032</v>
      </c>
      <c r="AN31" s="3"/>
    </row>
    <row r="32" spans="1:40" x14ac:dyDescent="0.25">
      <c r="A32" s="12" t="s">
        <v>7</v>
      </c>
      <c r="B32" s="15">
        <v>50</v>
      </c>
      <c r="C32" s="28">
        <v>60</v>
      </c>
      <c r="D32" s="28">
        <v>65</v>
      </c>
      <c r="E32" s="28">
        <v>50</v>
      </c>
      <c r="F32" s="28">
        <v>50</v>
      </c>
      <c r="G32" s="28">
        <v>55</v>
      </c>
      <c r="H32" s="28">
        <v>40</v>
      </c>
      <c r="I32" s="28">
        <v>45</v>
      </c>
      <c r="J32" s="28">
        <v>50</v>
      </c>
      <c r="K32" s="28">
        <v>70</v>
      </c>
      <c r="L32" s="28">
        <v>65</v>
      </c>
      <c r="M32" s="28">
        <v>65</v>
      </c>
      <c r="N32" s="28">
        <v>60</v>
      </c>
      <c r="O32" s="28">
        <v>60</v>
      </c>
      <c r="P32" s="28">
        <v>55</v>
      </c>
      <c r="Q32" s="28">
        <v>55</v>
      </c>
      <c r="R32" s="28">
        <v>52</v>
      </c>
      <c r="S32" s="28">
        <v>55</v>
      </c>
      <c r="T32" s="28">
        <v>65</v>
      </c>
      <c r="U32" s="28">
        <v>78</v>
      </c>
      <c r="V32" s="28">
        <v>78</v>
      </c>
      <c r="W32" s="28">
        <v>75</v>
      </c>
      <c r="X32" s="28">
        <v>73</v>
      </c>
      <c r="Y32" s="28">
        <v>60</v>
      </c>
      <c r="Z32" s="28">
        <v>55</v>
      </c>
      <c r="AA32" s="28">
        <v>51</v>
      </c>
      <c r="AB32" s="28">
        <v>52</v>
      </c>
      <c r="AC32" s="28">
        <v>50</v>
      </c>
      <c r="AD32" s="28">
        <v>55</v>
      </c>
      <c r="AE32" s="28">
        <v>70</v>
      </c>
      <c r="AF32" s="89">
        <v>68</v>
      </c>
      <c r="AG32" s="5">
        <f t="shared" si="16"/>
        <v>1832</v>
      </c>
      <c r="AH32" s="4">
        <f t="shared" si="17"/>
        <v>59.096774193548384</v>
      </c>
      <c r="AI32" s="132">
        <f t="shared" si="18"/>
        <v>78</v>
      </c>
      <c r="AJ32" s="141">
        <f t="shared" si="19"/>
        <v>40</v>
      </c>
      <c r="AK32" s="82">
        <f>(AG32+'Min. Temp. Data 1897-1898'!AG32)/62</f>
        <v>48.58064516129032</v>
      </c>
      <c r="AL32" s="196">
        <f>AK31-AK32</f>
        <v>0</v>
      </c>
      <c r="AN32" s="3"/>
    </row>
    <row r="33" spans="1:40" x14ac:dyDescent="0.25">
      <c r="A33" s="39" t="s">
        <v>6</v>
      </c>
      <c r="B33" s="47">
        <f>B31-B32</f>
        <v>0</v>
      </c>
      <c r="C33" s="48">
        <f t="shared" ref="C33:AF33" si="20">C31-C32</f>
        <v>0</v>
      </c>
      <c r="D33" s="48">
        <f t="shared" si="20"/>
        <v>0</v>
      </c>
      <c r="E33" s="48">
        <f t="shared" si="20"/>
        <v>0</v>
      </c>
      <c r="F33" s="48">
        <f t="shared" si="20"/>
        <v>0</v>
      </c>
      <c r="G33" s="48">
        <f t="shared" si="20"/>
        <v>0</v>
      </c>
      <c r="H33" s="48">
        <f t="shared" si="20"/>
        <v>0</v>
      </c>
      <c r="I33" s="48">
        <f t="shared" si="20"/>
        <v>0</v>
      </c>
      <c r="J33" s="48">
        <f t="shared" si="20"/>
        <v>0</v>
      </c>
      <c r="K33" s="48">
        <f t="shared" si="20"/>
        <v>0</v>
      </c>
      <c r="L33" s="48">
        <f t="shared" si="20"/>
        <v>0</v>
      </c>
      <c r="M33" s="48">
        <f t="shared" si="20"/>
        <v>0</v>
      </c>
      <c r="N33" s="48">
        <f t="shared" si="20"/>
        <v>0</v>
      </c>
      <c r="O33" s="48">
        <f t="shared" si="20"/>
        <v>0</v>
      </c>
      <c r="P33" s="48">
        <f t="shared" si="20"/>
        <v>0</v>
      </c>
      <c r="Q33" s="48">
        <f t="shared" si="20"/>
        <v>0</v>
      </c>
      <c r="R33" s="48">
        <f t="shared" si="20"/>
        <v>0</v>
      </c>
      <c r="S33" s="48">
        <f t="shared" si="20"/>
        <v>0</v>
      </c>
      <c r="T33" s="48">
        <f t="shared" si="20"/>
        <v>0</v>
      </c>
      <c r="U33" s="48">
        <f t="shared" si="20"/>
        <v>0</v>
      </c>
      <c r="V33" s="48">
        <f t="shared" si="20"/>
        <v>0</v>
      </c>
      <c r="W33" s="48">
        <f t="shared" si="20"/>
        <v>0</v>
      </c>
      <c r="X33" s="48">
        <f t="shared" si="20"/>
        <v>0</v>
      </c>
      <c r="Y33" s="48">
        <f t="shared" si="20"/>
        <v>0</v>
      </c>
      <c r="Z33" s="48">
        <f t="shared" si="20"/>
        <v>0</v>
      </c>
      <c r="AA33" s="48">
        <f t="shared" si="20"/>
        <v>0</v>
      </c>
      <c r="AB33" s="48">
        <f t="shared" si="20"/>
        <v>0</v>
      </c>
      <c r="AC33" s="48">
        <f t="shared" si="20"/>
        <v>0</v>
      </c>
      <c r="AD33" s="48">
        <f t="shared" si="20"/>
        <v>0</v>
      </c>
      <c r="AE33" s="48">
        <f t="shared" si="20"/>
        <v>0</v>
      </c>
      <c r="AF33" s="49">
        <f t="shared" si="20"/>
        <v>0</v>
      </c>
      <c r="AG33" s="41">
        <f t="shared" si="16"/>
        <v>0</v>
      </c>
      <c r="AH33" s="42">
        <f t="shared" si="17"/>
        <v>0</v>
      </c>
      <c r="AI33" s="133">
        <f t="shared" si="18"/>
        <v>0</v>
      </c>
      <c r="AJ33" s="142">
        <f t="shared" si="19"/>
        <v>0</v>
      </c>
      <c r="AK33" s="399"/>
      <c r="AL33" s="399"/>
      <c r="AM33" s="399"/>
      <c r="AN33" s="408">
        <f>AH33</f>
        <v>0</v>
      </c>
    </row>
    <row r="34" spans="1:40" x14ac:dyDescent="0.25">
      <c r="A34" s="54" t="s">
        <v>10</v>
      </c>
      <c r="B34" s="55">
        <v>50</v>
      </c>
      <c r="C34" s="60">
        <v>60</v>
      </c>
      <c r="D34" s="60">
        <v>65</v>
      </c>
      <c r="E34" s="60">
        <v>50</v>
      </c>
      <c r="F34" s="60">
        <v>50</v>
      </c>
      <c r="G34" s="60">
        <v>55</v>
      </c>
      <c r="H34" s="60">
        <v>40</v>
      </c>
      <c r="I34" s="60">
        <v>45</v>
      </c>
      <c r="J34" s="60">
        <v>50</v>
      </c>
      <c r="K34" s="60">
        <v>70</v>
      </c>
      <c r="L34" s="60">
        <v>65</v>
      </c>
      <c r="M34" s="60">
        <v>65</v>
      </c>
      <c r="N34" s="60">
        <v>60</v>
      </c>
      <c r="O34" s="60">
        <v>60</v>
      </c>
      <c r="P34" s="60">
        <v>55</v>
      </c>
      <c r="Q34" s="60">
        <v>55</v>
      </c>
      <c r="R34" s="60">
        <v>52</v>
      </c>
      <c r="S34" s="60">
        <v>55</v>
      </c>
      <c r="T34" s="60">
        <v>65</v>
      </c>
      <c r="U34" s="60">
        <v>78</v>
      </c>
      <c r="V34" s="60">
        <v>78</v>
      </c>
      <c r="W34" s="60">
        <v>75</v>
      </c>
      <c r="X34" s="60">
        <v>73</v>
      </c>
      <c r="Y34" s="60">
        <v>60</v>
      </c>
      <c r="Z34" s="60">
        <v>55</v>
      </c>
      <c r="AA34" s="60">
        <v>51</v>
      </c>
      <c r="AB34" s="60">
        <v>52</v>
      </c>
      <c r="AC34" s="60">
        <v>50</v>
      </c>
      <c r="AD34" s="60">
        <v>55</v>
      </c>
      <c r="AE34" s="60">
        <v>70</v>
      </c>
      <c r="AF34" s="124">
        <v>68</v>
      </c>
      <c r="AG34" s="58">
        <f t="shared" si="16"/>
        <v>1832</v>
      </c>
      <c r="AH34" s="20">
        <f t="shared" si="17"/>
        <v>59.096774193548384</v>
      </c>
      <c r="AI34" s="122">
        <f t="shared" si="18"/>
        <v>78</v>
      </c>
      <c r="AJ34" s="140">
        <f t="shared" si="19"/>
        <v>40</v>
      </c>
      <c r="AK34" s="4">
        <f>(AG34+'Min. Temp. Data 1897-1898'!AG34)/62</f>
        <v>48.58064516129032</v>
      </c>
      <c r="AM34" s="308"/>
      <c r="AN34" s="3"/>
    </row>
    <row r="35" spans="1:40" x14ac:dyDescent="0.25">
      <c r="A35" s="35" t="s">
        <v>45</v>
      </c>
      <c r="B35" s="14">
        <v>58</v>
      </c>
      <c r="C35" s="32">
        <v>71</v>
      </c>
      <c r="D35" s="32">
        <v>74</v>
      </c>
      <c r="E35" s="32">
        <v>56</v>
      </c>
      <c r="F35" s="32">
        <v>58</v>
      </c>
      <c r="G35" s="32">
        <v>60</v>
      </c>
      <c r="H35" s="32">
        <v>44</v>
      </c>
      <c r="I35" s="32">
        <v>55</v>
      </c>
      <c r="J35" s="32">
        <v>56</v>
      </c>
      <c r="K35" s="32">
        <v>78</v>
      </c>
      <c r="L35" s="32">
        <v>91</v>
      </c>
      <c r="M35" s="32">
        <v>68</v>
      </c>
      <c r="N35" s="32">
        <v>55</v>
      </c>
      <c r="O35" s="32">
        <v>61</v>
      </c>
      <c r="P35" s="32">
        <v>56</v>
      </c>
      <c r="Q35" s="32">
        <v>55</v>
      </c>
      <c r="R35" s="32">
        <v>54</v>
      </c>
      <c r="S35" s="32">
        <v>57</v>
      </c>
      <c r="T35" s="32">
        <v>67</v>
      </c>
      <c r="U35" s="32">
        <v>82</v>
      </c>
      <c r="V35" s="32">
        <v>86</v>
      </c>
      <c r="W35" s="32">
        <v>84</v>
      </c>
      <c r="X35" s="32">
        <v>76</v>
      </c>
      <c r="Y35" s="32">
        <v>62</v>
      </c>
      <c r="Z35" s="32">
        <v>58</v>
      </c>
      <c r="AA35" s="32">
        <v>55</v>
      </c>
      <c r="AB35" s="32">
        <v>57</v>
      </c>
      <c r="AC35" s="32">
        <v>57</v>
      </c>
      <c r="AD35" s="32">
        <v>69</v>
      </c>
      <c r="AE35" s="32">
        <v>75</v>
      </c>
      <c r="AF35" s="227">
        <v>61</v>
      </c>
      <c r="AG35" s="29">
        <f t="shared" si="16"/>
        <v>1996</v>
      </c>
      <c r="AH35" s="30">
        <f t="shared" si="17"/>
        <v>64.387096774193552</v>
      </c>
      <c r="AI35" s="123">
        <f t="shared" si="18"/>
        <v>91</v>
      </c>
      <c r="AJ35" s="143">
        <f t="shared" si="19"/>
        <v>44</v>
      </c>
      <c r="AK35" s="4">
        <f>(AG35+'Min. Temp. Data 1897-1898'!AG35)/62</f>
        <v>51.451612903225808</v>
      </c>
      <c r="AL35" s="196">
        <f>AK34-AK35</f>
        <v>-2.8709677419354875</v>
      </c>
      <c r="AM35" s="308"/>
      <c r="AN35" s="3"/>
    </row>
    <row r="36" spans="1:40" x14ac:dyDescent="0.25">
      <c r="A36" s="39" t="s">
        <v>6</v>
      </c>
      <c r="B36" s="47">
        <f>B34-B35</f>
        <v>-8</v>
      </c>
      <c r="C36" s="48">
        <f t="shared" ref="C36:AF36" si="21">C34-C35</f>
        <v>-11</v>
      </c>
      <c r="D36" s="48">
        <f t="shared" si="21"/>
        <v>-9</v>
      </c>
      <c r="E36" s="48">
        <f t="shared" si="21"/>
        <v>-6</v>
      </c>
      <c r="F36" s="48">
        <f t="shared" si="21"/>
        <v>-8</v>
      </c>
      <c r="G36" s="48">
        <f t="shared" si="21"/>
        <v>-5</v>
      </c>
      <c r="H36" s="48">
        <f t="shared" si="21"/>
        <v>-4</v>
      </c>
      <c r="I36" s="48">
        <f t="shared" si="21"/>
        <v>-10</v>
      </c>
      <c r="J36" s="48">
        <f t="shared" si="21"/>
        <v>-6</v>
      </c>
      <c r="K36" s="48">
        <f t="shared" si="21"/>
        <v>-8</v>
      </c>
      <c r="L36" s="301">
        <f t="shared" si="21"/>
        <v>-26</v>
      </c>
      <c r="M36" s="48">
        <f t="shared" si="21"/>
        <v>-3</v>
      </c>
      <c r="N36" s="48">
        <f t="shared" si="21"/>
        <v>5</v>
      </c>
      <c r="O36" s="48">
        <f t="shared" si="21"/>
        <v>-1</v>
      </c>
      <c r="P36" s="48">
        <f t="shared" si="21"/>
        <v>-1</v>
      </c>
      <c r="Q36" s="48">
        <f t="shared" si="21"/>
        <v>0</v>
      </c>
      <c r="R36" s="48">
        <f t="shared" si="21"/>
        <v>-2</v>
      </c>
      <c r="S36" s="48">
        <f t="shared" si="21"/>
        <v>-2</v>
      </c>
      <c r="T36" s="48">
        <f t="shared" si="21"/>
        <v>-2</v>
      </c>
      <c r="U36" s="48">
        <f t="shared" si="21"/>
        <v>-4</v>
      </c>
      <c r="V36" s="48">
        <f t="shared" si="21"/>
        <v>-8</v>
      </c>
      <c r="W36" s="48">
        <f t="shared" si="21"/>
        <v>-9</v>
      </c>
      <c r="X36" s="48">
        <f t="shared" si="21"/>
        <v>-3</v>
      </c>
      <c r="Y36" s="48">
        <f t="shared" si="21"/>
        <v>-2</v>
      </c>
      <c r="Z36" s="48">
        <f t="shared" si="21"/>
        <v>-3</v>
      </c>
      <c r="AA36" s="48">
        <f t="shared" si="21"/>
        <v>-4</v>
      </c>
      <c r="AB36" s="48">
        <f t="shared" si="21"/>
        <v>-5</v>
      </c>
      <c r="AC36" s="48">
        <f t="shared" si="21"/>
        <v>-7</v>
      </c>
      <c r="AD36" s="48">
        <f t="shared" si="21"/>
        <v>-14</v>
      </c>
      <c r="AE36" s="48">
        <f t="shared" si="21"/>
        <v>-5</v>
      </c>
      <c r="AF36" s="235">
        <f t="shared" si="21"/>
        <v>7</v>
      </c>
      <c r="AG36" s="41">
        <f t="shared" si="16"/>
        <v>-164</v>
      </c>
      <c r="AH36" s="42">
        <f t="shared" si="17"/>
        <v>-5.290322580645161</v>
      </c>
      <c r="AI36" s="133">
        <f t="shared" si="18"/>
        <v>7</v>
      </c>
      <c r="AJ36" s="142">
        <f t="shared" si="19"/>
        <v>-26</v>
      </c>
      <c r="AK36" s="399"/>
      <c r="AL36" s="399"/>
      <c r="AM36" s="400"/>
      <c r="AN36" s="408">
        <f>AH36</f>
        <v>-5.290322580645161</v>
      </c>
    </row>
    <row r="37" spans="1:40" x14ac:dyDescent="0.25">
      <c r="A37" s="54" t="s">
        <v>10</v>
      </c>
      <c r="B37" s="55">
        <v>50</v>
      </c>
      <c r="C37" s="60">
        <v>60</v>
      </c>
      <c r="D37" s="60">
        <v>65</v>
      </c>
      <c r="E37" s="60">
        <v>50</v>
      </c>
      <c r="F37" s="60">
        <v>50</v>
      </c>
      <c r="G37" s="60">
        <v>55</v>
      </c>
      <c r="H37" s="60">
        <v>40</v>
      </c>
      <c r="I37" s="60">
        <v>45</v>
      </c>
      <c r="J37" s="60">
        <v>50</v>
      </c>
      <c r="K37" s="60">
        <v>70</v>
      </c>
      <c r="L37" s="60">
        <v>65</v>
      </c>
      <c r="M37" s="60">
        <v>65</v>
      </c>
      <c r="N37" s="60">
        <v>60</v>
      </c>
      <c r="O37" s="60">
        <v>60</v>
      </c>
      <c r="P37" s="60">
        <v>55</v>
      </c>
      <c r="Q37" s="60">
        <v>55</v>
      </c>
      <c r="R37" s="60">
        <v>52</v>
      </c>
      <c r="S37" s="60">
        <v>55</v>
      </c>
      <c r="T37" s="60">
        <v>65</v>
      </c>
      <c r="U37" s="60">
        <v>78</v>
      </c>
      <c r="V37" s="60">
        <v>78</v>
      </c>
      <c r="W37" s="60">
        <v>75</v>
      </c>
      <c r="X37" s="60">
        <v>73</v>
      </c>
      <c r="Y37" s="60">
        <v>60</v>
      </c>
      <c r="Z37" s="60">
        <v>55</v>
      </c>
      <c r="AA37" s="60">
        <v>51</v>
      </c>
      <c r="AB37" s="60">
        <v>52</v>
      </c>
      <c r="AC37" s="60">
        <v>50</v>
      </c>
      <c r="AD37" s="60">
        <v>55</v>
      </c>
      <c r="AE37" s="60">
        <v>70</v>
      </c>
      <c r="AF37" s="124">
        <v>68</v>
      </c>
      <c r="AG37" s="58">
        <f t="shared" ref="AG37:AG42" si="22">SUM(B37:AF37)</f>
        <v>1832</v>
      </c>
      <c r="AH37" s="20">
        <f t="shared" ref="AH37:AH42" si="23">AVERAGE(B37:AF37)</f>
        <v>59.096774193548384</v>
      </c>
      <c r="AI37" s="122">
        <f t="shared" ref="AI37:AI42" si="24">MAX(B37:AF37)</f>
        <v>78</v>
      </c>
      <c r="AJ37" s="140">
        <f t="shared" ref="AJ37:AJ42" si="25">MIN(B37:AF37)</f>
        <v>40</v>
      </c>
      <c r="AK37" s="4">
        <f>(AG37+'Min. Temp. Data 1897-1898'!AG37)/62</f>
        <v>48.58064516129032</v>
      </c>
      <c r="AM37" s="308"/>
      <c r="AN37" s="3"/>
    </row>
    <row r="38" spans="1:40" x14ac:dyDescent="0.25">
      <c r="A38" s="12" t="s">
        <v>12</v>
      </c>
      <c r="B38" s="15">
        <v>51</v>
      </c>
      <c r="C38" s="28">
        <v>68</v>
      </c>
      <c r="D38" s="28">
        <v>73</v>
      </c>
      <c r="E38" s="28">
        <v>57</v>
      </c>
      <c r="F38" s="28">
        <v>50</v>
      </c>
      <c r="G38" s="28">
        <v>59</v>
      </c>
      <c r="H38" s="28">
        <v>44</v>
      </c>
      <c r="I38" s="28">
        <v>57</v>
      </c>
      <c r="J38" s="28">
        <v>54</v>
      </c>
      <c r="K38" s="28">
        <v>70</v>
      </c>
      <c r="L38" s="28">
        <v>60</v>
      </c>
      <c r="M38" s="28">
        <v>64</v>
      </c>
      <c r="N38" s="28">
        <v>54</v>
      </c>
      <c r="O38" s="28">
        <v>56</v>
      </c>
      <c r="P38" s="28">
        <v>55</v>
      </c>
      <c r="Q38" s="28">
        <v>55</v>
      </c>
      <c r="R38" s="28">
        <v>51</v>
      </c>
      <c r="S38" s="28">
        <v>54</v>
      </c>
      <c r="T38" s="28">
        <v>63</v>
      </c>
      <c r="U38" s="28">
        <v>83</v>
      </c>
      <c r="V38" s="28">
        <v>87</v>
      </c>
      <c r="W38" s="28">
        <v>82</v>
      </c>
      <c r="X38" s="28">
        <v>75</v>
      </c>
      <c r="Y38" s="28">
        <v>64</v>
      </c>
      <c r="Z38" s="28">
        <v>53</v>
      </c>
      <c r="AA38" s="28">
        <v>51</v>
      </c>
      <c r="AB38" s="28">
        <v>50</v>
      </c>
      <c r="AC38" s="28">
        <v>57</v>
      </c>
      <c r="AD38" s="28">
        <v>66</v>
      </c>
      <c r="AE38" s="28">
        <v>76</v>
      </c>
      <c r="AF38" s="89">
        <v>62</v>
      </c>
      <c r="AG38" s="29">
        <f t="shared" si="22"/>
        <v>1901</v>
      </c>
      <c r="AH38" s="90">
        <f t="shared" si="23"/>
        <v>61.322580645161288</v>
      </c>
      <c r="AI38" s="136">
        <f t="shared" si="24"/>
        <v>87</v>
      </c>
      <c r="AJ38" s="127">
        <f t="shared" si="25"/>
        <v>44</v>
      </c>
      <c r="AK38" s="4">
        <f>(AG38+'Min. Temp. Data 1897-1898'!AG38)/62</f>
        <v>50.306451612903224</v>
      </c>
      <c r="AL38" s="196">
        <f>AK37-AK38</f>
        <v>-1.7258064516129039</v>
      </c>
      <c r="AM38" s="308"/>
      <c r="AN38" s="3"/>
    </row>
    <row r="39" spans="1:40" x14ac:dyDescent="0.25">
      <c r="A39" s="164" t="s">
        <v>6</v>
      </c>
      <c r="B39" s="47">
        <f>B37-B38</f>
        <v>-1</v>
      </c>
      <c r="C39" s="48">
        <f t="shared" ref="C39:AF39" si="26">C37-C38</f>
        <v>-8</v>
      </c>
      <c r="D39" s="48">
        <f t="shared" si="26"/>
        <v>-8</v>
      </c>
      <c r="E39" s="48">
        <f t="shared" si="26"/>
        <v>-7</v>
      </c>
      <c r="F39" s="48">
        <f t="shared" si="26"/>
        <v>0</v>
      </c>
      <c r="G39" s="48">
        <f t="shared" si="26"/>
        <v>-4</v>
      </c>
      <c r="H39" s="48">
        <f t="shared" si="26"/>
        <v>-4</v>
      </c>
      <c r="I39" s="301">
        <f t="shared" si="26"/>
        <v>-12</v>
      </c>
      <c r="J39" s="48">
        <f t="shared" si="26"/>
        <v>-4</v>
      </c>
      <c r="K39" s="48">
        <f t="shared" si="26"/>
        <v>0</v>
      </c>
      <c r="L39" s="48">
        <f t="shared" si="26"/>
        <v>5</v>
      </c>
      <c r="M39" s="48">
        <f t="shared" si="26"/>
        <v>1</v>
      </c>
      <c r="N39" s="236">
        <f t="shared" si="26"/>
        <v>6</v>
      </c>
      <c r="O39" s="48">
        <f t="shared" si="26"/>
        <v>4</v>
      </c>
      <c r="P39" s="48">
        <f t="shared" si="26"/>
        <v>0</v>
      </c>
      <c r="Q39" s="48">
        <f t="shared" si="26"/>
        <v>0</v>
      </c>
      <c r="R39" s="48">
        <f t="shared" si="26"/>
        <v>1</v>
      </c>
      <c r="S39" s="48">
        <f t="shared" si="26"/>
        <v>1</v>
      </c>
      <c r="T39" s="48">
        <f t="shared" si="26"/>
        <v>2</v>
      </c>
      <c r="U39" s="48">
        <f t="shared" si="26"/>
        <v>-5</v>
      </c>
      <c r="V39" s="48">
        <f t="shared" si="26"/>
        <v>-9</v>
      </c>
      <c r="W39" s="48">
        <f t="shared" si="26"/>
        <v>-7</v>
      </c>
      <c r="X39" s="48">
        <f t="shared" si="26"/>
        <v>-2</v>
      </c>
      <c r="Y39" s="48">
        <f t="shared" si="26"/>
        <v>-4</v>
      </c>
      <c r="Z39" s="48">
        <f t="shared" si="26"/>
        <v>2</v>
      </c>
      <c r="AA39" s="48">
        <f t="shared" si="26"/>
        <v>0</v>
      </c>
      <c r="AB39" s="48">
        <f t="shared" si="26"/>
        <v>2</v>
      </c>
      <c r="AC39" s="48">
        <f t="shared" si="26"/>
        <v>-7</v>
      </c>
      <c r="AD39" s="48">
        <f t="shared" si="26"/>
        <v>-11</v>
      </c>
      <c r="AE39" s="48">
        <f t="shared" si="26"/>
        <v>-6</v>
      </c>
      <c r="AF39" s="235">
        <f t="shared" si="26"/>
        <v>6</v>
      </c>
      <c r="AG39" s="41">
        <f t="shared" si="22"/>
        <v>-69</v>
      </c>
      <c r="AH39" s="42">
        <f t="shared" si="23"/>
        <v>-2.225806451612903</v>
      </c>
      <c r="AI39" s="133">
        <f t="shared" si="24"/>
        <v>6</v>
      </c>
      <c r="AJ39" s="142">
        <f t="shared" si="25"/>
        <v>-12</v>
      </c>
      <c r="AK39" s="399"/>
      <c r="AL39" s="399"/>
      <c r="AM39" s="400"/>
      <c r="AN39" s="408">
        <f>AH39</f>
        <v>-2.225806451612903</v>
      </c>
    </row>
    <row r="40" spans="1:40" x14ac:dyDescent="0.25">
      <c r="A40" s="54" t="s">
        <v>10</v>
      </c>
      <c r="B40" s="55">
        <v>50</v>
      </c>
      <c r="C40" s="60">
        <v>60</v>
      </c>
      <c r="D40" s="60">
        <v>65</v>
      </c>
      <c r="E40" s="60">
        <v>50</v>
      </c>
      <c r="F40" s="60">
        <v>50</v>
      </c>
      <c r="G40" s="60">
        <v>55</v>
      </c>
      <c r="H40" s="60">
        <v>40</v>
      </c>
      <c r="I40" s="60">
        <v>45</v>
      </c>
      <c r="J40" s="60">
        <v>50</v>
      </c>
      <c r="K40" s="60">
        <v>70</v>
      </c>
      <c r="L40" s="60">
        <v>65</v>
      </c>
      <c r="M40" s="60">
        <v>65</v>
      </c>
      <c r="N40" s="60">
        <v>60</v>
      </c>
      <c r="O40" s="60">
        <v>60</v>
      </c>
      <c r="P40" s="60">
        <v>55</v>
      </c>
      <c r="Q40" s="60">
        <v>55</v>
      </c>
      <c r="R40" s="60">
        <v>52</v>
      </c>
      <c r="S40" s="60">
        <v>55</v>
      </c>
      <c r="T40" s="60">
        <v>65</v>
      </c>
      <c r="U40" s="60">
        <v>78</v>
      </c>
      <c r="V40" s="60">
        <v>78</v>
      </c>
      <c r="W40" s="60">
        <v>75</v>
      </c>
      <c r="X40" s="60">
        <v>73</v>
      </c>
      <c r="Y40" s="60">
        <v>60</v>
      </c>
      <c r="Z40" s="60">
        <v>55</v>
      </c>
      <c r="AA40" s="60">
        <v>51</v>
      </c>
      <c r="AB40" s="60">
        <v>52</v>
      </c>
      <c r="AC40" s="60">
        <v>50</v>
      </c>
      <c r="AD40" s="60">
        <v>55</v>
      </c>
      <c r="AE40" s="60">
        <v>70</v>
      </c>
      <c r="AF40" s="124">
        <v>68</v>
      </c>
      <c r="AG40" s="58">
        <f t="shared" si="22"/>
        <v>1832</v>
      </c>
      <c r="AH40" s="20">
        <f t="shared" si="23"/>
        <v>59.096774193548384</v>
      </c>
      <c r="AI40" s="122">
        <f t="shared" si="24"/>
        <v>78</v>
      </c>
      <c r="AJ40" s="140">
        <f t="shared" si="25"/>
        <v>40</v>
      </c>
      <c r="AK40" s="4">
        <f>(AG40+'Min. Temp. Data 1897-1898'!AG40)/62</f>
        <v>48.58064516129032</v>
      </c>
      <c r="AM40" s="308"/>
      <c r="AN40" s="3"/>
    </row>
    <row r="41" spans="1:40" x14ac:dyDescent="0.25">
      <c r="A41" s="12" t="s">
        <v>35</v>
      </c>
      <c r="B41" s="15">
        <v>50</v>
      </c>
      <c r="C41" s="28">
        <v>69</v>
      </c>
      <c r="D41" s="28">
        <v>73</v>
      </c>
      <c r="E41" s="28">
        <v>61</v>
      </c>
      <c r="F41" s="28">
        <v>66</v>
      </c>
      <c r="G41" s="28">
        <v>67</v>
      </c>
      <c r="H41" s="28">
        <v>43</v>
      </c>
      <c r="I41" s="28">
        <v>44</v>
      </c>
      <c r="J41" s="28">
        <v>57</v>
      </c>
      <c r="K41" s="28">
        <v>72</v>
      </c>
      <c r="L41" s="28">
        <v>57</v>
      </c>
      <c r="M41" s="28">
        <v>62</v>
      </c>
      <c r="N41" s="28">
        <v>56</v>
      </c>
      <c r="O41" s="28">
        <v>55</v>
      </c>
      <c r="P41" s="28">
        <v>50</v>
      </c>
      <c r="Q41" s="28">
        <v>49</v>
      </c>
      <c r="R41" s="28">
        <v>49</v>
      </c>
      <c r="S41" s="28">
        <v>54</v>
      </c>
      <c r="T41" s="28">
        <v>75</v>
      </c>
      <c r="U41" s="28">
        <v>80</v>
      </c>
      <c r="V41" s="28">
        <v>78</v>
      </c>
      <c r="W41" s="28">
        <v>80</v>
      </c>
      <c r="X41" s="28">
        <v>70</v>
      </c>
      <c r="Y41" s="28">
        <v>66</v>
      </c>
      <c r="Z41" s="28">
        <v>56</v>
      </c>
      <c r="AA41" s="28">
        <v>50</v>
      </c>
      <c r="AB41" s="28">
        <v>50</v>
      </c>
      <c r="AC41" s="28">
        <v>49</v>
      </c>
      <c r="AD41" s="28">
        <v>61</v>
      </c>
      <c r="AE41" s="28">
        <v>69</v>
      </c>
      <c r="AF41" s="89">
        <v>58</v>
      </c>
      <c r="AG41" s="29">
        <f t="shared" si="22"/>
        <v>1876</v>
      </c>
      <c r="AH41" s="30">
        <f t="shared" si="23"/>
        <v>60.516129032258064</v>
      </c>
      <c r="AI41" s="123">
        <f t="shared" si="24"/>
        <v>80</v>
      </c>
      <c r="AJ41" s="143">
        <f t="shared" si="25"/>
        <v>43</v>
      </c>
      <c r="AK41" s="4">
        <f>(AG41+'Min. Temp. Data 1897-1898'!AG41)/62</f>
        <v>51.338709677419352</v>
      </c>
      <c r="AL41" s="196">
        <f>AK40-AK41</f>
        <v>-2.758064516129032</v>
      </c>
      <c r="AM41" s="308"/>
      <c r="AN41" s="3"/>
    </row>
    <row r="42" spans="1:40" ht="13.8" thickBot="1" x14ac:dyDescent="0.3">
      <c r="A42" s="36" t="s">
        <v>6</v>
      </c>
      <c r="B42" s="17">
        <f>B40-B41</f>
        <v>0</v>
      </c>
      <c r="C42" s="16">
        <f t="shared" ref="C42:AF42" si="27">C40-C41</f>
        <v>-9</v>
      </c>
      <c r="D42" s="16">
        <f t="shared" si="27"/>
        <v>-8</v>
      </c>
      <c r="E42" s="16">
        <f t="shared" si="27"/>
        <v>-11</v>
      </c>
      <c r="F42" s="253">
        <f t="shared" si="27"/>
        <v>-16</v>
      </c>
      <c r="G42" s="16">
        <f t="shared" si="27"/>
        <v>-12</v>
      </c>
      <c r="H42" s="16">
        <f t="shared" si="27"/>
        <v>-3</v>
      </c>
      <c r="I42" s="16">
        <f t="shared" si="27"/>
        <v>1</v>
      </c>
      <c r="J42" s="16">
        <f t="shared" si="27"/>
        <v>-7</v>
      </c>
      <c r="K42" s="16">
        <f t="shared" si="27"/>
        <v>-2</v>
      </c>
      <c r="L42" s="16">
        <f t="shared" si="27"/>
        <v>8</v>
      </c>
      <c r="M42" s="16">
        <f t="shared" si="27"/>
        <v>3</v>
      </c>
      <c r="N42" s="16">
        <f t="shared" si="27"/>
        <v>4</v>
      </c>
      <c r="O42" s="16">
        <f t="shared" si="27"/>
        <v>5</v>
      </c>
      <c r="P42" s="16">
        <f t="shared" si="27"/>
        <v>5</v>
      </c>
      <c r="Q42" s="16">
        <f t="shared" si="27"/>
        <v>6</v>
      </c>
      <c r="R42" s="16">
        <f t="shared" si="27"/>
        <v>3</v>
      </c>
      <c r="S42" s="16">
        <f t="shared" si="27"/>
        <v>1</v>
      </c>
      <c r="T42" s="16">
        <f t="shared" si="27"/>
        <v>-10</v>
      </c>
      <c r="U42" s="16">
        <f t="shared" si="27"/>
        <v>-2</v>
      </c>
      <c r="V42" s="16">
        <f t="shared" si="27"/>
        <v>0</v>
      </c>
      <c r="W42" s="16">
        <f t="shared" si="27"/>
        <v>-5</v>
      </c>
      <c r="X42" s="16">
        <f t="shared" si="27"/>
        <v>3</v>
      </c>
      <c r="Y42" s="16">
        <f t="shared" si="27"/>
        <v>-6</v>
      </c>
      <c r="Z42" s="16">
        <f t="shared" si="27"/>
        <v>-1</v>
      </c>
      <c r="AA42" s="16">
        <f t="shared" si="27"/>
        <v>1</v>
      </c>
      <c r="AB42" s="16">
        <f t="shared" si="27"/>
        <v>2</v>
      </c>
      <c r="AC42" s="16">
        <f t="shared" si="27"/>
        <v>1</v>
      </c>
      <c r="AD42" s="16">
        <f t="shared" si="27"/>
        <v>-6</v>
      </c>
      <c r="AE42" s="16">
        <f t="shared" si="27"/>
        <v>1</v>
      </c>
      <c r="AF42" s="304">
        <f t="shared" si="27"/>
        <v>10</v>
      </c>
      <c r="AG42" s="25">
        <f t="shared" si="22"/>
        <v>-44</v>
      </c>
      <c r="AH42" s="24">
        <f t="shared" si="23"/>
        <v>-1.4193548387096775</v>
      </c>
      <c r="AI42" s="137">
        <f t="shared" si="24"/>
        <v>10</v>
      </c>
      <c r="AJ42" s="146">
        <f t="shared" si="25"/>
        <v>-16</v>
      </c>
      <c r="AK42" s="401"/>
      <c r="AL42" s="401"/>
      <c r="AM42" s="403"/>
      <c r="AN42" s="409">
        <f>AH42</f>
        <v>-1.4193548387096775</v>
      </c>
    </row>
    <row r="43" spans="1:40" ht="15.6" x14ac:dyDescent="0.3">
      <c r="A43" s="37" t="s">
        <v>17</v>
      </c>
      <c r="B43" s="349">
        <v>1</v>
      </c>
      <c r="C43" s="345">
        <v>2</v>
      </c>
      <c r="D43" s="345">
        <v>3</v>
      </c>
      <c r="E43" s="345">
        <v>4</v>
      </c>
      <c r="F43" s="345">
        <v>5</v>
      </c>
      <c r="G43" s="345">
        <v>6</v>
      </c>
      <c r="H43" s="345">
        <v>7</v>
      </c>
      <c r="I43" s="345">
        <v>8</v>
      </c>
      <c r="J43" s="345">
        <v>9</v>
      </c>
      <c r="K43" s="345">
        <v>10</v>
      </c>
      <c r="L43" s="345">
        <v>11</v>
      </c>
      <c r="M43" s="345">
        <v>12</v>
      </c>
      <c r="N43" s="345">
        <v>13</v>
      </c>
      <c r="O43" s="345">
        <v>14</v>
      </c>
      <c r="P43" s="345">
        <v>15</v>
      </c>
      <c r="Q43" s="345">
        <v>16</v>
      </c>
      <c r="R43" s="345">
        <v>17</v>
      </c>
      <c r="S43" s="345">
        <v>18</v>
      </c>
      <c r="T43" s="345">
        <v>19</v>
      </c>
      <c r="U43" s="345">
        <v>20</v>
      </c>
      <c r="V43" s="345">
        <v>21</v>
      </c>
      <c r="W43" s="345">
        <v>22</v>
      </c>
      <c r="X43" s="345">
        <v>23</v>
      </c>
      <c r="Y43" s="345">
        <v>24</v>
      </c>
      <c r="Z43" s="345">
        <v>25</v>
      </c>
      <c r="AA43" s="345">
        <v>26</v>
      </c>
      <c r="AB43" s="345">
        <v>27</v>
      </c>
      <c r="AC43" s="345">
        <v>28</v>
      </c>
      <c r="AD43" s="345">
        <v>29</v>
      </c>
      <c r="AE43" s="345">
        <v>30</v>
      </c>
      <c r="AF43" s="350" t="s">
        <v>4</v>
      </c>
      <c r="AG43" s="8" t="s">
        <v>0</v>
      </c>
      <c r="AH43" s="6" t="s">
        <v>1</v>
      </c>
      <c r="AI43" s="131" t="s">
        <v>2</v>
      </c>
      <c r="AJ43" s="139" t="s">
        <v>3</v>
      </c>
      <c r="AN43" s="293" t="s">
        <v>99</v>
      </c>
    </row>
    <row r="44" spans="1:40" x14ac:dyDescent="0.25">
      <c r="A44" s="54" t="s">
        <v>10</v>
      </c>
      <c r="B44" s="55">
        <v>62</v>
      </c>
      <c r="C44" s="60">
        <v>60</v>
      </c>
      <c r="D44" s="60">
        <v>68</v>
      </c>
      <c r="E44" s="60">
        <v>65</v>
      </c>
      <c r="F44" s="60">
        <v>75</v>
      </c>
      <c r="G44" s="60">
        <v>75</v>
      </c>
      <c r="H44" s="60">
        <v>65</v>
      </c>
      <c r="I44" s="60">
        <v>65</v>
      </c>
      <c r="J44" s="60">
        <v>68</v>
      </c>
      <c r="K44" s="60">
        <v>60</v>
      </c>
      <c r="L44" s="60">
        <v>68</v>
      </c>
      <c r="M44" s="60">
        <v>58</v>
      </c>
      <c r="N44" s="60">
        <v>65</v>
      </c>
      <c r="O44" s="60">
        <v>65</v>
      </c>
      <c r="P44" s="60">
        <v>70</v>
      </c>
      <c r="Q44" s="60">
        <v>65</v>
      </c>
      <c r="R44" s="228">
        <v>65</v>
      </c>
      <c r="S44" s="60">
        <v>60</v>
      </c>
      <c r="T44" s="60">
        <v>75</v>
      </c>
      <c r="U44" s="60">
        <v>60</v>
      </c>
      <c r="V44" s="60">
        <v>60</v>
      </c>
      <c r="W44" s="228">
        <v>70</v>
      </c>
      <c r="X44" s="60">
        <v>88</v>
      </c>
      <c r="Y44" s="60">
        <v>75</v>
      </c>
      <c r="Z44" s="60">
        <v>90</v>
      </c>
      <c r="AA44" s="60">
        <v>80</v>
      </c>
      <c r="AB44" s="60">
        <v>65</v>
      </c>
      <c r="AC44" s="60">
        <v>72</v>
      </c>
      <c r="AD44" s="60">
        <v>72</v>
      </c>
      <c r="AE44" s="60">
        <v>80</v>
      </c>
      <c r="AF44" s="183" t="s">
        <v>4</v>
      </c>
      <c r="AG44" s="58">
        <f t="shared" ref="AG44:AG55" si="28">SUM(B44:AF44)</f>
        <v>2066</v>
      </c>
      <c r="AH44" s="20">
        <f t="shared" ref="AH44:AH55" si="29">AVERAGE(B44:AF44)</f>
        <v>68.86666666666666</v>
      </c>
      <c r="AI44" s="122">
        <f t="shared" ref="AI44:AI55" si="30">MAX(B44:AF44)</f>
        <v>90</v>
      </c>
      <c r="AJ44" s="140">
        <f t="shared" ref="AJ44:AJ55" si="31">MIN(B44:AF44)</f>
        <v>58</v>
      </c>
      <c r="AK44" s="82">
        <f>(AG44+'Min. Temp. Data 1897-1898'!AG44)/60</f>
        <v>55.333333333333336</v>
      </c>
      <c r="AN44" s="293" t="s">
        <v>96</v>
      </c>
    </row>
    <row r="45" spans="1:40" x14ac:dyDescent="0.25">
      <c r="A45" s="12" t="s">
        <v>7</v>
      </c>
      <c r="B45" s="15">
        <v>62</v>
      </c>
      <c r="C45" s="28">
        <v>60</v>
      </c>
      <c r="D45" s="28">
        <v>68</v>
      </c>
      <c r="E45" s="28">
        <v>65</v>
      </c>
      <c r="F45" s="28">
        <v>75</v>
      </c>
      <c r="G45" s="28">
        <v>75</v>
      </c>
      <c r="H45" s="28">
        <v>65</v>
      </c>
      <c r="I45" s="28">
        <v>65</v>
      </c>
      <c r="J45" s="28">
        <v>68</v>
      </c>
      <c r="K45" s="28">
        <v>60</v>
      </c>
      <c r="L45" s="28">
        <v>68</v>
      </c>
      <c r="M45" s="28">
        <v>58</v>
      </c>
      <c r="N45" s="28">
        <v>65</v>
      </c>
      <c r="O45" s="28">
        <v>65</v>
      </c>
      <c r="P45" s="28">
        <v>70</v>
      </c>
      <c r="Q45" s="28">
        <v>65</v>
      </c>
      <c r="R45" s="351">
        <v>65</v>
      </c>
      <c r="S45" s="28">
        <v>60</v>
      </c>
      <c r="T45" s="28">
        <v>75</v>
      </c>
      <c r="U45" s="28">
        <v>60</v>
      </c>
      <c r="V45" s="28">
        <v>60</v>
      </c>
      <c r="W45" s="351">
        <v>70</v>
      </c>
      <c r="X45" s="28">
        <v>88</v>
      </c>
      <c r="Y45" s="28">
        <v>75</v>
      </c>
      <c r="Z45" s="28">
        <v>90</v>
      </c>
      <c r="AA45" s="28">
        <v>80</v>
      </c>
      <c r="AB45" s="28">
        <v>65</v>
      </c>
      <c r="AC45" s="28">
        <v>72</v>
      </c>
      <c r="AD45" s="28">
        <v>72</v>
      </c>
      <c r="AE45" s="28">
        <v>80</v>
      </c>
      <c r="AF45" s="183" t="s">
        <v>4</v>
      </c>
      <c r="AG45" s="5">
        <f t="shared" si="28"/>
        <v>2066</v>
      </c>
      <c r="AH45" s="4">
        <f t="shared" si="29"/>
        <v>68.86666666666666</v>
      </c>
      <c r="AI45" s="132">
        <f t="shared" si="30"/>
        <v>90</v>
      </c>
      <c r="AJ45" s="141">
        <f t="shared" si="31"/>
        <v>58</v>
      </c>
      <c r="AK45" s="82">
        <f>(AG45+'Min. Temp. Data 1897-1898'!AG45)/60</f>
        <v>55.333333333333336</v>
      </c>
      <c r="AL45" s="196">
        <f>AK44-AK45</f>
        <v>0</v>
      </c>
    </row>
    <row r="46" spans="1:40" x14ac:dyDescent="0.25">
      <c r="A46" s="43" t="s">
        <v>6</v>
      </c>
      <c r="B46" s="47">
        <f>B44-B45</f>
        <v>0</v>
      </c>
      <c r="C46" s="48">
        <f t="shared" ref="C46:AE46" si="32">C44-C45</f>
        <v>0</v>
      </c>
      <c r="D46" s="48">
        <f t="shared" si="32"/>
        <v>0</v>
      </c>
      <c r="E46" s="48">
        <f t="shared" si="32"/>
        <v>0</v>
      </c>
      <c r="F46" s="48">
        <f t="shared" si="32"/>
        <v>0</v>
      </c>
      <c r="G46" s="48">
        <f t="shared" si="32"/>
        <v>0</v>
      </c>
      <c r="H46" s="48">
        <f t="shared" si="32"/>
        <v>0</v>
      </c>
      <c r="I46" s="48">
        <f t="shared" si="32"/>
        <v>0</v>
      </c>
      <c r="J46" s="48">
        <f t="shared" si="32"/>
        <v>0</v>
      </c>
      <c r="K46" s="48">
        <f t="shared" si="32"/>
        <v>0</v>
      </c>
      <c r="L46" s="48">
        <f t="shared" si="32"/>
        <v>0</v>
      </c>
      <c r="M46" s="48">
        <f t="shared" si="32"/>
        <v>0</v>
      </c>
      <c r="N46" s="48">
        <f t="shared" si="32"/>
        <v>0</v>
      </c>
      <c r="O46" s="48">
        <f t="shared" si="32"/>
        <v>0</v>
      </c>
      <c r="P46" s="48">
        <f t="shared" si="32"/>
        <v>0</v>
      </c>
      <c r="Q46" s="48">
        <f t="shared" si="32"/>
        <v>0</v>
      </c>
      <c r="R46" s="48">
        <f t="shared" si="32"/>
        <v>0</v>
      </c>
      <c r="S46" s="48">
        <f t="shared" si="32"/>
        <v>0</v>
      </c>
      <c r="T46" s="48">
        <f t="shared" si="32"/>
        <v>0</v>
      </c>
      <c r="U46" s="48">
        <f t="shared" si="32"/>
        <v>0</v>
      </c>
      <c r="V46" s="48">
        <f t="shared" si="32"/>
        <v>0</v>
      </c>
      <c r="W46" s="48">
        <f t="shared" si="32"/>
        <v>0</v>
      </c>
      <c r="X46" s="48">
        <f t="shared" si="32"/>
        <v>0</v>
      </c>
      <c r="Y46" s="48">
        <f t="shared" si="32"/>
        <v>0</v>
      </c>
      <c r="Z46" s="48">
        <f t="shared" si="32"/>
        <v>0</v>
      </c>
      <c r="AA46" s="48">
        <f t="shared" si="32"/>
        <v>0</v>
      </c>
      <c r="AB46" s="48">
        <f t="shared" si="32"/>
        <v>0</v>
      </c>
      <c r="AC46" s="48">
        <f t="shared" si="32"/>
        <v>0</v>
      </c>
      <c r="AD46" s="48">
        <f t="shared" si="32"/>
        <v>0</v>
      </c>
      <c r="AE46" s="48">
        <f t="shared" si="32"/>
        <v>0</v>
      </c>
      <c r="AF46" s="183" t="s">
        <v>4</v>
      </c>
      <c r="AG46" s="41">
        <f t="shared" si="28"/>
        <v>0</v>
      </c>
      <c r="AH46" s="42">
        <f t="shared" si="29"/>
        <v>0</v>
      </c>
      <c r="AI46" s="133">
        <f t="shared" si="30"/>
        <v>0</v>
      </c>
      <c r="AJ46" s="142">
        <f t="shared" si="31"/>
        <v>0</v>
      </c>
      <c r="AK46" s="399"/>
      <c r="AL46" s="399"/>
      <c r="AM46" s="399"/>
      <c r="AN46" s="410">
        <f>AH46</f>
        <v>0</v>
      </c>
    </row>
    <row r="47" spans="1:40" x14ac:dyDescent="0.25">
      <c r="A47" s="54" t="s">
        <v>10</v>
      </c>
      <c r="B47" s="55">
        <v>62</v>
      </c>
      <c r="C47" s="60">
        <v>60</v>
      </c>
      <c r="D47" s="60">
        <v>68</v>
      </c>
      <c r="E47" s="60">
        <v>65</v>
      </c>
      <c r="F47" s="60">
        <v>75</v>
      </c>
      <c r="G47" s="60">
        <v>75</v>
      </c>
      <c r="H47" s="60">
        <v>65</v>
      </c>
      <c r="I47" s="60">
        <v>65</v>
      </c>
      <c r="J47" s="60">
        <v>68</v>
      </c>
      <c r="K47" s="60">
        <v>60</v>
      </c>
      <c r="L47" s="60">
        <v>68</v>
      </c>
      <c r="M47" s="60">
        <v>58</v>
      </c>
      <c r="N47" s="60">
        <v>65</v>
      </c>
      <c r="O47" s="60">
        <v>65</v>
      </c>
      <c r="P47" s="60">
        <v>70</v>
      </c>
      <c r="Q47" s="60">
        <v>65</v>
      </c>
      <c r="R47" s="228">
        <v>65</v>
      </c>
      <c r="S47" s="60">
        <v>60</v>
      </c>
      <c r="T47" s="60">
        <v>75</v>
      </c>
      <c r="U47" s="60">
        <v>60</v>
      </c>
      <c r="V47" s="60">
        <v>60</v>
      </c>
      <c r="W47" s="228">
        <v>70</v>
      </c>
      <c r="X47" s="60">
        <v>88</v>
      </c>
      <c r="Y47" s="60">
        <v>75</v>
      </c>
      <c r="Z47" s="60">
        <v>90</v>
      </c>
      <c r="AA47" s="60">
        <v>80</v>
      </c>
      <c r="AB47" s="60">
        <v>65</v>
      </c>
      <c r="AC47" s="60">
        <v>72</v>
      </c>
      <c r="AD47" s="60">
        <v>72</v>
      </c>
      <c r="AE47" s="60">
        <v>80</v>
      </c>
      <c r="AF47" s="183" t="s">
        <v>4</v>
      </c>
      <c r="AG47" s="58">
        <f t="shared" si="28"/>
        <v>2066</v>
      </c>
      <c r="AH47" s="20">
        <f t="shared" si="29"/>
        <v>68.86666666666666</v>
      </c>
      <c r="AI47" s="122">
        <f t="shared" si="30"/>
        <v>90</v>
      </c>
      <c r="AJ47" s="140">
        <f t="shared" si="31"/>
        <v>58</v>
      </c>
      <c r="AK47" s="4">
        <f>(AG47+'Min. Temp. Data 1897-1898'!AG47)/60</f>
        <v>55.333333333333336</v>
      </c>
      <c r="AM47" s="308"/>
    </row>
    <row r="48" spans="1:40" x14ac:dyDescent="0.25">
      <c r="A48" s="35" t="s">
        <v>45</v>
      </c>
      <c r="B48" s="14">
        <v>60</v>
      </c>
      <c r="C48" s="32">
        <v>68</v>
      </c>
      <c r="D48" s="32">
        <v>74</v>
      </c>
      <c r="E48" s="32">
        <v>59</v>
      </c>
      <c r="F48" s="32">
        <v>79</v>
      </c>
      <c r="G48" s="32">
        <v>93</v>
      </c>
      <c r="H48" s="32">
        <v>68</v>
      </c>
      <c r="I48" s="32">
        <v>69</v>
      </c>
      <c r="J48" s="32">
        <v>76</v>
      </c>
      <c r="K48" s="32">
        <v>60</v>
      </c>
      <c r="L48" s="32">
        <v>66</v>
      </c>
      <c r="M48" s="32">
        <v>62</v>
      </c>
      <c r="N48" s="32">
        <v>72</v>
      </c>
      <c r="O48" s="32">
        <v>82</v>
      </c>
      <c r="P48" s="32">
        <v>74</v>
      </c>
      <c r="Q48" s="32">
        <v>73</v>
      </c>
      <c r="R48" s="32">
        <v>66</v>
      </c>
      <c r="S48" s="32">
        <v>70</v>
      </c>
      <c r="T48" s="32">
        <v>82</v>
      </c>
      <c r="U48" s="32">
        <v>64</v>
      </c>
      <c r="V48" s="32">
        <v>69</v>
      </c>
      <c r="W48" s="32">
        <v>79</v>
      </c>
      <c r="X48" s="32">
        <v>87</v>
      </c>
      <c r="Y48" s="32">
        <v>89</v>
      </c>
      <c r="Z48" s="32">
        <v>95</v>
      </c>
      <c r="AA48" s="32">
        <v>78</v>
      </c>
      <c r="AB48" s="32">
        <v>70</v>
      </c>
      <c r="AC48" s="32">
        <v>81</v>
      </c>
      <c r="AD48" s="32">
        <v>78</v>
      </c>
      <c r="AE48" s="32">
        <v>76</v>
      </c>
      <c r="AF48" s="183" t="s">
        <v>4</v>
      </c>
      <c r="AG48" s="5">
        <f t="shared" si="28"/>
        <v>2219</v>
      </c>
      <c r="AH48" s="4">
        <f t="shared" si="29"/>
        <v>73.966666666666669</v>
      </c>
      <c r="AI48" s="132">
        <f t="shared" si="30"/>
        <v>95</v>
      </c>
      <c r="AJ48" s="141">
        <f t="shared" si="31"/>
        <v>59</v>
      </c>
      <c r="AK48" s="4">
        <f>(AG48+'Min. Temp. Data 1897-1898'!AG48)/60</f>
        <v>58.666666666666664</v>
      </c>
      <c r="AL48" s="196">
        <f>AK47-AK48</f>
        <v>-3.3333333333333286</v>
      </c>
      <c r="AM48" s="308"/>
    </row>
    <row r="49" spans="1:40" x14ac:dyDescent="0.25">
      <c r="A49" s="39" t="s">
        <v>6</v>
      </c>
      <c r="B49" s="47">
        <f>B47-B48</f>
        <v>2</v>
      </c>
      <c r="C49" s="48">
        <f t="shared" ref="C49:AE49" si="33">C47-C48</f>
        <v>-8</v>
      </c>
      <c r="D49" s="48">
        <f t="shared" si="33"/>
        <v>-6</v>
      </c>
      <c r="E49" s="236">
        <f t="shared" si="33"/>
        <v>6</v>
      </c>
      <c r="F49" s="48">
        <f t="shared" si="33"/>
        <v>-4</v>
      </c>
      <c r="G49" s="301">
        <f t="shared" si="33"/>
        <v>-18</v>
      </c>
      <c r="H49" s="48">
        <f t="shared" si="33"/>
        <v>-3</v>
      </c>
      <c r="I49" s="48">
        <f t="shared" si="33"/>
        <v>-4</v>
      </c>
      <c r="J49" s="48">
        <f t="shared" si="33"/>
        <v>-8</v>
      </c>
      <c r="K49" s="48">
        <f t="shared" si="33"/>
        <v>0</v>
      </c>
      <c r="L49" s="48">
        <f t="shared" si="33"/>
        <v>2</v>
      </c>
      <c r="M49" s="48">
        <f t="shared" si="33"/>
        <v>-4</v>
      </c>
      <c r="N49" s="48">
        <f t="shared" si="33"/>
        <v>-7</v>
      </c>
      <c r="O49" s="48">
        <f t="shared" si="33"/>
        <v>-17</v>
      </c>
      <c r="P49" s="48">
        <f t="shared" si="33"/>
        <v>-4</v>
      </c>
      <c r="Q49" s="48">
        <f t="shared" si="33"/>
        <v>-8</v>
      </c>
      <c r="R49" s="48">
        <f t="shared" si="33"/>
        <v>-1</v>
      </c>
      <c r="S49" s="48">
        <f t="shared" si="33"/>
        <v>-10</v>
      </c>
      <c r="T49" s="48">
        <f t="shared" si="33"/>
        <v>-7</v>
      </c>
      <c r="U49" s="48">
        <f t="shared" si="33"/>
        <v>-4</v>
      </c>
      <c r="V49" s="48">
        <f t="shared" si="33"/>
        <v>-9</v>
      </c>
      <c r="W49" s="48">
        <f t="shared" si="33"/>
        <v>-9</v>
      </c>
      <c r="X49" s="48">
        <f t="shared" si="33"/>
        <v>1</v>
      </c>
      <c r="Y49" s="48">
        <f t="shared" si="33"/>
        <v>-14</v>
      </c>
      <c r="Z49" s="48">
        <f t="shared" si="33"/>
        <v>-5</v>
      </c>
      <c r="AA49" s="48">
        <f t="shared" si="33"/>
        <v>2</v>
      </c>
      <c r="AB49" s="48">
        <f t="shared" si="33"/>
        <v>-5</v>
      </c>
      <c r="AC49" s="48">
        <f t="shared" si="33"/>
        <v>-9</v>
      </c>
      <c r="AD49" s="48">
        <f t="shared" si="33"/>
        <v>-6</v>
      </c>
      <c r="AE49" s="48">
        <f t="shared" si="33"/>
        <v>4</v>
      </c>
      <c r="AF49" s="183" t="s">
        <v>4</v>
      </c>
      <c r="AG49" s="41">
        <f t="shared" si="28"/>
        <v>-153</v>
      </c>
      <c r="AH49" s="42">
        <f t="shared" si="29"/>
        <v>-5.0999999999999996</v>
      </c>
      <c r="AI49" s="133">
        <f t="shared" si="30"/>
        <v>6</v>
      </c>
      <c r="AJ49" s="142">
        <f t="shared" si="31"/>
        <v>-18</v>
      </c>
      <c r="AK49" s="399"/>
      <c r="AL49" s="399"/>
      <c r="AM49" s="400"/>
      <c r="AN49" s="410">
        <f>AH49</f>
        <v>-5.0999999999999996</v>
      </c>
    </row>
    <row r="50" spans="1:40" x14ac:dyDescent="0.25">
      <c r="A50" s="54" t="s">
        <v>10</v>
      </c>
      <c r="B50" s="55">
        <v>62</v>
      </c>
      <c r="C50" s="60">
        <v>60</v>
      </c>
      <c r="D50" s="60">
        <v>68</v>
      </c>
      <c r="E50" s="60">
        <v>65</v>
      </c>
      <c r="F50" s="60">
        <v>75</v>
      </c>
      <c r="G50" s="60">
        <v>75</v>
      </c>
      <c r="H50" s="60">
        <v>65</v>
      </c>
      <c r="I50" s="60">
        <v>65</v>
      </c>
      <c r="J50" s="60">
        <v>68</v>
      </c>
      <c r="K50" s="60">
        <v>60</v>
      </c>
      <c r="L50" s="60">
        <v>68</v>
      </c>
      <c r="M50" s="60">
        <v>58</v>
      </c>
      <c r="N50" s="60">
        <v>65</v>
      </c>
      <c r="O50" s="60">
        <v>65</v>
      </c>
      <c r="P50" s="60">
        <v>70</v>
      </c>
      <c r="Q50" s="60">
        <v>65</v>
      </c>
      <c r="R50" s="228">
        <v>65</v>
      </c>
      <c r="S50" s="60">
        <v>60</v>
      </c>
      <c r="T50" s="60">
        <v>75</v>
      </c>
      <c r="U50" s="60">
        <v>60</v>
      </c>
      <c r="V50" s="60">
        <v>60</v>
      </c>
      <c r="W50" s="228">
        <v>70</v>
      </c>
      <c r="X50" s="60">
        <v>88</v>
      </c>
      <c r="Y50" s="60">
        <v>75</v>
      </c>
      <c r="Z50" s="60">
        <v>90</v>
      </c>
      <c r="AA50" s="60">
        <v>80</v>
      </c>
      <c r="AB50" s="60">
        <v>65</v>
      </c>
      <c r="AC50" s="60">
        <v>72</v>
      </c>
      <c r="AD50" s="60">
        <v>72</v>
      </c>
      <c r="AE50" s="60">
        <v>80</v>
      </c>
      <c r="AF50" s="183" t="s">
        <v>4</v>
      </c>
      <c r="AG50" s="58">
        <f t="shared" si="28"/>
        <v>2066</v>
      </c>
      <c r="AH50" s="20">
        <f t="shared" si="29"/>
        <v>68.86666666666666</v>
      </c>
      <c r="AI50" s="122">
        <f t="shared" si="30"/>
        <v>90</v>
      </c>
      <c r="AJ50" s="140">
        <f t="shared" si="31"/>
        <v>58</v>
      </c>
      <c r="AK50" s="4">
        <f>(AG50+'Min. Temp. Data 1897-1898'!AG50)/60</f>
        <v>55.333333333333336</v>
      </c>
      <c r="AM50" s="308"/>
    </row>
    <row r="51" spans="1:40" x14ac:dyDescent="0.25">
      <c r="A51" s="12" t="s">
        <v>12</v>
      </c>
      <c r="B51" s="14">
        <v>61</v>
      </c>
      <c r="C51" s="32">
        <v>64</v>
      </c>
      <c r="D51" s="32">
        <v>70</v>
      </c>
      <c r="E51" s="32">
        <v>50</v>
      </c>
      <c r="F51" s="32">
        <v>77</v>
      </c>
      <c r="G51" s="32">
        <v>70</v>
      </c>
      <c r="H51" s="32">
        <v>64</v>
      </c>
      <c r="I51" s="32">
        <v>68</v>
      </c>
      <c r="J51" s="32">
        <v>77</v>
      </c>
      <c r="K51" s="32">
        <v>62</v>
      </c>
      <c r="L51" s="32">
        <v>67</v>
      </c>
      <c r="M51" s="32">
        <v>60</v>
      </c>
      <c r="N51" s="32">
        <v>70</v>
      </c>
      <c r="O51" s="32">
        <v>80</v>
      </c>
      <c r="P51" s="32">
        <v>72</v>
      </c>
      <c r="Q51" s="32">
        <v>73</v>
      </c>
      <c r="R51" s="32">
        <v>61</v>
      </c>
      <c r="S51" s="32">
        <v>73</v>
      </c>
      <c r="T51" s="32">
        <v>80</v>
      </c>
      <c r="U51" s="32">
        <v>44</v>
      </c>
      <c r="V51" s="32">
        <v>63</v>
      </c>
      <c r="W51" s="32">
        <v>76</v>
      </c>
      <c r="X51" s="32">
        <v>88</v>
      </c>
      <c r="Y51" s="32">
        <v>90</v>
      </c>
      <c r="Z51" s="32">
        <v>89</v>
      </c>
      <c r="AA51" s="32">
        <v>71</v>
      </c>
      <c r="AB51" s="32">
        <v>64</v>
      </c>
      <c r="AC51" s="32">
        <v>77</v>
      </c>
      <c r="AD51" s="32">
        <v>79</v>
      </c>
      <c r="AE51" s="32">
        <v>84</v>
      </c>
      <c r="AF51" s="183" t="s">
        <v>4</v>
      </c>
      <c r="AG51" s="5">
        <f t="shared" si="28"/>
        <v>2124</v>
      </c>
      <c r="AH51" s="4">
        <f t="shared" si="29"/>
        <v>70.8</v>
      </c>
      <c r="AI51" s="132">
        <f t="shared" si="30"/>
        <v>90</v>
      </c>
      <c r="AJ51" s="141">
        <f t="shared" si="31"/>
        <v>44</v>
      </c>
      <c r="AK51" s="4">
        <f>(AG51+'Min. Temp. Data 1897-1898'!AG51)/60</f>
        <v>57</v>
      </c>
      <c r="AL51" s="196">
        <f>AK50-AK51</f>
        <v>-1.6666666666666643</v>
      </c>
      <c r="AM51" s="308"/>
    </row>
    <row r="52" spans="1:40" x14ac:dyDescent="0.25">
      <c r="A52" s="164" t="s">
        <v>6</v>
      </c>
      <c r="B52" s="47">
        <f>B50-B51</f>
        <v>1</v>
      </c>
      <c r="C52" s="48">
        <f t="shared" ref="C52:AE52" si="34">C50-C51</f>
        <v>-4</v>
      </c>
      <c r="D52" s="48">
        <f t="shared" si="34"/>
        <v>-2</v>
      </c>
      <c r="E52" s="48">
        <f t="shared" si="34"/>
        <v>15</v>
      </c>
      <c r="F52" s="48">
        <f t="shared" si="34"/>
        <v>-2</v>
      </c>
      <c r="G52" s="48">
        <f t="shared" si="34"/>
        <v>5</v>
      </c>
      <c r="H52" s="48">
        <f t="shared" si="34"/>
        <v>1</v>
      </c>
      <c r="I52" s="48">
        <f t="shared" si="34"/>
        <v>-3</v>
      </c>
      <c r="J52" s="48">
        <f t="shared" si="34"/>
        <v>-9</v>
      </c>
      <c r="K52" s="48">
        <f t="shared" si="34"/>
        <v>-2</v>
      </c>
      <c r="L52" s="48">
        <f t="shared" si="34"/>
        <v>1</v>
      </c>
      <c r="M52" s="48">
        <f t="shared" si="34"/>
        <v>-2</v>
      </c>
      <c r="N52" s="48">
        <f t="shared" si="34"/>
        <v>-5</v>
      </c>
      <c r="O52" s="301">
        <f t="shared" si="34"/>
        <v>-15</v>
      </c>
      <c r="P52" s="48">
        <f t="shared" si="34"/>
        <v>-2</v>
      </c>
      <c r="Q52" s="48">
        <f t="shared" si="34"/>
        <v>-8</v>
      </c>
      <c r="R52" s="48">
        <f t="shared" si="34"/>
        <v>4</v>
      </c>
      <c r="S52" s="48">
        <f t="shared" si="34"/>
        <v>-13</v>
      </c>
      <c r="T52" s="48">
        <f t="shared" si="34"/>
        <v>-5</v>
      </c>
      <c r="U52" s="236">
        <f t="shared" si="34"/>
        <v>16</v>
      </c>
      <c r="V52" s="48">
        <f t="shared" si="34"/>
        <v>-3</v>
      </c>
      <c r="W52" s="48">
        <f t="shared" si="34"/>
        <v>-6</v>
      </c>
      <c r="X52" s="48">
        <f t="shared" si="34"/>
        <v>0</v>
      </c>
      <c r="Y52" s="301">
        <f t="shared" si="34"/>
        <v>-15</v>
      </c>
      <c r="Z52" s="48">
        <f t="shared" si="34"/>
        <v>1</v>
      </c>
      <c r="AA52" s="48">
        <f t="shared" si="34"/>
        <v>9</v>
      </c>
      <c r="AB52" s="48">
        <f t="shared" si="34"/>
        <v>1</v>
      </c>
      <c r="AC52" s="48">
        <f t="shared" si="34"/>
        <v>-5</v>
      </c>
      <c r="AD52" s="48">
        <f t="shared" si="34"/>
        <v>-7</v>
      </c>
      <c r="AE52" s="48">
        <f t="shared" si="34"/>
        <v>-4</v>
      </c>
      <c r="AF52" s="183" t="s">
        <v>4</v>
      </c>
      <c r="AG52" s="41">
        <f t="shared" si="28"/>
        <v>-58</v>
      </c>
      <c r="AH52" s="42">
        <f t="shared" si="29"/>
        <v>-1.9333333333333333</v>
      </c>
      <c r="AI52" s="133">
        <f t="shared" si="30"/>
        <v>16</v>
      </c>
      <c r="AJ52" s="142">
        <f t="shared" si="31"/>
        <v>-15</v>
      </c>
      <c r="AK52" s="399"/>
      <c r="AL52" s="399"/>
      <c r="AM52" s="400"/>
      <c r="AN52" s="410">
        <f>AH52</f>
        <v>-1.9333333333333333</v>
      </c>
    </row>
    <row r="53" spans="1:40" x14ac:dyDescent="0.25">
      <c r="A53" s="54" t="s">
        <v>10</v>
      </c>
      <c r="B53" s="55">
        <v>62</v>
      </c>
      <c r="C53" s="60">
        <v>60</v>
      </c>
      <c r="D53" s="60">
        <v>68</v>
      </c>
      <c r="E53" s="60">
        <v>65</v>
      </c>
      <c r="F53" s="60">
        <v>75</v>
      </c>
      <c r="G53" s="60">
        <v>75</v>
      </c>
      <c r="H53" s="60">
        <v>65</v>
      </c>
      <c r="I53" s="60">
        <v>65</v>
      </c>
      <c r="J53" s="60">
        <v>68</v>
      </c>
      <c r="K53" s="60">
        <v>60</v>
      </c>
      <c r="L53" s="60">
        <v>68</v>
      </c>
      <c r="M53" s="60">
        <v>58</v>
      </c>
      <c r="N53" s="60">
        <v>65</v>
      </c>
      <c r="O53" s="60">
        <v>65</v>
      </c>
      <c r="P53" s="60">
        <v>70</v>
      </c>
      <c r="Q53" s="60">
        <v>65</v>
      </c>
      <c r="R53" s="228">
        <v>65</v>
      </c>
      <c r="S53" s="60">
        <v>60</v>
      </c>
      <c r="T53" s="60">
        <v>75</v>
      </c>
      <c r="U53" s="60">
        <v>60</v>
      </c>
      <c r="V53" s="60">
        <v>60</v>
      </c>
      <c r="W53" s="228">
        <v>70</v>
      </c>
      <c r="X53" s="60">
        <v>88</v>
      </c>
      <c r="Y53" s="60">
        <v>75</v>
      </c>
      <c r="Z53" s="60">
        <v>90</v>
      </c>
      <c r="AA53" s="60">
        <v>80</v>
      </c>
      <c r="AB53" s="60">
        <v>65</v>
      </c>
      <c r="AC53" s="60">
        <v>72</v>
      </c>
      <c r="AD53" s="60">
        <v>72</v>
      </c>
      <c r="AE53" s="60">
        <v>80</v>
      </c>
      <c r="AF53" s="183" t="s">
        <v>4</v>
      </c>
      <c r="AG53" s="58">
        <f t="shared" si="28"/>
        <v>2066</v>
      </c>
      <c r="AH53" s="20">
        <f t="shared" si="29"/>
        <v>68.86666666666666</v>
      </c>
      <c r="AI53" s="122">
        <f t="shared" si="30"/>
        <v>90</v>
      </c>
      <c r="AJ53" s="140">
        <f t="shared" si="31"/>
        <v>58</v>
      </c>
      <c r="AK53" s="4">
        <f>(AG53+'Min. Temp. Data 1897-1898'!AG53)/60</f>
        <v>55.333333333333336</v>
      </c>
      <c r="AM53" s="308"/>
    </row>
    <row r="54" spans="1:40" x14ac:dyDescent="0.25">
      <c r="A54" s="12" t="s">
        <v>35</v>
      </c>
      <c r="B54" s="15">
        <v>52</v>
      </c>
      <c r="C54" s="28">
        <v>61</v>
      </c>
      <c r="D54" s="28">
        <v>61</v>
      </c>
      <c r="E54" s="28">
        <v>60</v>
      </c>
      <c r="F54" s="28">
        <v>77</v>
      </c>
      <c r="G54" s="28">
        <v>72</v>
      </c>
      <c r="H54" s="28">
        <v>65</v>
      </c>
      <c r="I54" s="28">
        <v>67</v>
      </c>
      <c r="J54" s="28">
        <v>73</v>
      </c>
      <c r="K54" s="28">
        <v>58</v>
      </c>
      <c r="L54" s="28">
        <v>59</v>
      </c>
      <c r="M54" s="28">
        <v>58</v>
      </c>
      <c r="N54" s="28">
        <v>61</v>
      </c>
      <c r="O54" s="28">
        <v>76</v>
      </c>
      <c r="P54" s="28">
        <v>70</v>
      </c>
      <c r="Q54" s="28">
        <v>62</v>
      </c>
      <c r="R54" s="28">
        <v>63</v>
      </c>
      <c r="S54" s="28">
        <v>63</v>
      </c>
      <c r="T54" s="28">
        <v>77</v>
      </c>
      <c r="U54" s="28">
        <v>57</v>
      </c>
      <c r="V54" s="28">
        <v>58</v>
      </c>
      <c r="W54" s="28">
        <v>67</v>
      </c>
      <c r="X54" s="28">
        <v>76</v>
      </c>
      <c r="Y54" s="28">
        <v>84</v>
      </c>
      <c r="Z54" s="28">
        <v>87</v>
      </c>
      <c r="AA54" s="28">
        <v>70</v>
      </c>
      <c r="AB54" s="28">
        <v>62</v>
      </c>
      <c r="AC54" s="28">
        <v>59</v>
      </c>
      <c r="AD54" s="28">
        <v>65</v>
      </c>
      <c r="AE54" s="28">
        <v>82</v>
      </c>
      <c r="AF54" s="183" t="s">
        <v>4</v>
      </c>
      <c r="AG54" s="29">
        <f t="shared" si="28"/>
        <v>2002</v>
      </c>
      <c r="AH54" s="30">
        <f t="shared" si="29"/>
        <v>66.733333333333334</v>
      </c>
      <c r="AI54" s="123">
        <f t="shared" si="30"/>
        <v>87</v>
      </c>
      <c r="AJ54" s="143">
        <f t="shared" si="31"/>
        <v>52</v>
      </c>
      <c r="AK54" s="4">
        <f>(AG54+'Min. Temp. Data 1897-1898'!AG54)/60</f>
        <v>57.31666666666667</v>
      </c>
      <c r="AL54" s="196">
        <f>AK53-AK54</f>
        <v>-1.9833333333333343</v>
      </c>
      <c r="AM54" s="308"/>
    </row>
    <row r="55" spans="1:40" ht="13.8" thickBot="1" x14ac:dyDescent="0.3">
      <c r="A55" s="36" t="s">
        <v>6</v>
      </c>
      <c r="B55" s="17">
        <f>B53-B54</f>
        <v>10</v>
      </c>
      <c r="C55" s="16">
        <f t="shared" ref="C55:AE55" si="35">C53-C54</f>
        <v>-1</v>
      </c>
      <c r="D55" s="16">
        <f t="shared" si="35"/>
        <v>7</v>
      </c>
      <c r="E55" s="16">
        <f t="shared" si="35"/>
        <v>5</v>
      </c>
      <c r="F55" s="16">
        <f t="shared" si="35"/>
        <v>-2</v>
      </c>
      <c r="G55" s="16">
        <f t="shared" si="35"/>
        <v>3</v>
      </c>
      <c r="H55" s="16">
        <f t="shared" si="35"/>
        <v>0</v>
      </c>
      <c r="I55" s="16">
        <f t="shared" si="35"/>
        <v>-2</v>
      </c>
      <c r="J55" s="16">
        <f t="shared" si="35"/>
        <v>-5</v>
      </c>
      <c r="K55" s="16">
        <f t="shared" si="35"/>
        <v>2</v>
      </c>
      <c r="L55" s="16">
        <f t="shared" si="35"/>
        <v>9</v>
      </c>
      <c r="M55" s="16">
        <f t="shared" si="35"/>
        <v>0</v>
      </c>
      <c r="N55" s="16">
        <f t="shared" si="35"/>
        <v>4</v>
      </c>
      <c r="O55" s="253">
        <f t="shared" si="35"/>
        <v>-11</v>
      </c>
      <c r="P55" s="16">
        <f t="shared" si="35"/>
        <v>0</v>
      </c>
      <c r="Q55" s="16">
        <f t="shared" si="35"/>
        <v>3</v>
      </c>
      <c r="R55" s="16">
        <f t="shared" si="35"/>
        <v>2</v>
      </c>
      <c r="S55" s="16">
        <f t="shared" si="35"/>
        <v>-3</v>
      </c>
      <c r="T55" s="16">
        <f t="shared" si="35"/>
        <v>-2</v>
      </c>
      <c r="U55" s="16">
        <f t="shared" si="35"/>
        <v>3</v>
      </c>
      <c r="V55" s="16">
        <f t="shared" si="35"/>
        <v>2</v>
      </c>
      <c r="W55" s="16">
        <f t="shared" si="35"/>
        <v>3</v>
      </c>
      <c r="X55" s="16">
        <f t="shared" si="35"/>
        <v>12</v>
      </c>
      <c r="Y55" s="16">
        <f t="shared" si="35"/>
        <v>-9</v>
      </c>
      <c r="Z55" s="16">
        <f t="shared" si="35"/>
        <v>3</v>
      </c>
      <c r="AA55" s="16">
        <f t="shared" si="35"/>
        <v>10</v>
      </c>
      <c r="AB55" s="16">
        <f t="shared" si="35"/>
        <v>3</v>
      </c>
      <c r="AC55" s="229">
        <f t="shared" si="35"/>
        <v>13</v>
      </c>
      <c r="AD55" s="16">
        <f t="shared" si="35"/>
        <v>7</v>
      </c>
      <c r="AE55" s="16">
        <f t="shared" si="35"/>
        <v>-2</v>
      </c>
      <c r="AF55" s="53" t="s">
        <v>4</v>
      </c>
      <c r="AG55" s="103">
        <f t="shared" si="28"/>
        <v>64</v>
      </c>
      <c r="AH55" s="104">
        <f t="shared" si="29"/>
        <v>2.1333333333333333</v>
      </c>
      <c r="AI55" s="135">
        <f t="shared" si="30"/>
        <v>13</v>
      </c>
      <c r="AJ55" s="145">
        <f t="shared" si="31"/>
        <v>-11</v>
      </c>
      <c r="AK55" s="401"/>
      <c r="AL55" s="401"/>
      <c r="AM55" s="403"/>
      <c r="AN55" s="411">
        <f>AH55</f>
        <v>2.1333333333333333</v>
      </c>
    </row>
    <row r="56" spans="1:40" ht="15.6" x14ac:dyDescent="0.3">
      <c r="A56" s="37" t="s">
        <v>16</v>
      </c>
      <c r="B56" s="18">
        <v>1</v>
      </c>
      <c r="C56" s="256">
        <v>2</v>
      </c>
      <c r="D56" s="256">
        <v>3</v>
      </c>
      <c r="E56" s="256">
        <v>4</v>
      </c>
      <c r="F56" s="256">
        <v>5</v>
      </c>
      <c r="G56" s="256">
        <v>6</v>
      </c>
      <c r="H56" s="256">
        <v>7</v>
      </c>
      <c r="I56" s="256">
        <v>8</v>
      </c>
      <c r="J56" s="256">
        <v>9</v>
      </c>
      <c r="K56" s="256">
        <v>10</v>
      </c>
      <c r="L56" s="256">
        <v>11</v>
      </c>
      <c r="M56" s="256">
        <v>12</v>
      </c>
      <c r="N56" s="256">
        <v>13</v>
      </c>
      <c r="O56" s="256">
        <v>14</v>
      </c>
      <c r="P56" s="256">
        <v>15</v>
      </c>
      <c r="Q56" s="256">
        <v>16</v>
      </c>
      <c r="R56" s="256">
        <v>17</v>
      </c>
      <c r="S56" s="256">
        <v>18</v>
      </c>
      <c r="T56" s="256">
        <v>19</v>
      </c>
      <c r="U56" s="256">
        <v>20</v>
      </c>
      <c r="V56" s="256">
        <v>21</v>
      </c>
      <c r="W56" s="256">
        <v>22</v>
      </c>
      <c r="X56" s="256">
        <v>23</v>
      </c>
      <c r="Y56" s="256">
        <v>24</v>
      </c>
      <c r="Z56" s="256">
        <v>25</v>
      </c>
      <c r="AA56" s="256">
        <v>26</v>
      </c>
      <c r="AB56" s="256">
        <v>27</v>
      </c>
      <c r="AC56" s="256">
        <v>28</v>
      </c>
      <c r="AD56" s="256">
        <v>29</v>
      </c>
      <c r="AE56" s="256">
        <v>30</v>
      </c>
      <c r="AF56" s="125">
        <v>31</v>
      </c>
      <c r="AG56" s="8" t="s">
        <v>0</v>
      </c>
      <c r="AH56" s="148" t="s">
        <v>1</v>
      </c>
      <c r="AI56" s="131" t="s">
        <v>2</v>
      </c>
      <c r="AJ56" s="139" t="s">
        <v>3</v>
      </c>
    </row>
    <row r="57" spans="1:40" x14ac:dyDescent="0.25">
      <c r="A57" s="54" t="s">
        <v>10</v>
      </c>
      <c r="B57" s="85">
        <v>80</v>
      </c>
      <c r="C57" s="93">
        <v>66</v>
      </c>
      <c r="D57" s="93">
        <v>60</v>
      </c>
      <c r="E57" s="93">
        <v>60</v>
      </c>
      <c r="F57" s="93">
        <v>65</v>
      </c>
      <c r="G57" s="93">
        <v>65</v>
      </c>
      <c r="H57" s="93">
        <v>70</v>
      </c>
      <c r="I57" s="93">
        <v>78</v>
      </c>
      <c r="J57" s="93">
        <v>70</v>
      </c>
      <c r="K57" s="93">
        <v>75</v>
      </c>
      <c r="L57" s="93">
        <v>85</v>
      </c>
      <c r="M57" s="93">
        <v>82</v>
      </c>
      <c r="N57" s="93">
        <v>80</v>
      </c>
      <c r="O57" s="93">
        <v>82</v>
      </c>
      <c r="P57" s="93">
        <v>80</v>
      </c>
      <c r="Q57" s="93">
        <v>80</v>
      </c>
      <c r="R57" s="93">
        <v>80</v>
      </c>
      <c r="S57" s="93">
        <v>80</v>
      </c>
      <c r="T57" s="93">
        <v>80</v>
      </c>
      <c r="U57" s="93">
        <v>80</v>
      </c>
      <c r="V57" s="93">
        <v>75</v>
      </c>
      <c r="W57" s="93">
        <v>75</v>
      </c>
      <c r="X57" s="93">
        <v>78</v>
      </c>
      <c r="Y57" s="93">
        <v>80</v>
      </c>
      <c r="Z57" s="93">
        <v>80</v>
      </c>
      <c r="AA57" s="93">
        <v>78</v>
      </c>
      <c r="AB57" s="93">
        <v>78</v>
      </c>
      <c r="AC57" s="93">
        <v>78</v>
      </c>
      <c r="AD57" s="93">
        <v>80</v>
      </c>
      <c r="AE57" s="93">
        <v>78</v>
      </c>
      <c r="AF57" s="94">
        <v>78</v>
      </c>
      <c r="AG57" s="58">
        <f t="shared" ref="AG57:AG68" si="36">SUM(B57:AF57)</f>
        <v>2356</v>
      </c>
      <c r="AH57" s="149">
        <f t="shared" ref="AH57:AH68" si="37">AVERAGE(B57:AF57)</f>
        <v>76</v>
      </c>
      <c r="AI57" s="122">
        <f t="shared" ref="AI57:AI68" si="38">MAX(B57:AF57)</f>
        <v>85</v>
      </c>
      <c r="AJ57" s="140">
        <f t="shared" ref="AJ57:AJ68" si="39">MIN(B57:AF57)</f>
        <v>60</v>
      </c>
      <c r="AK57" s="82">
        <f>(AG57+'Min. Temp. Data 1897-1898'!AG57)/62</f>
        <v>64.016129032258064</v>
      </c>
      <c r="AN57" s="293" t="s">
        <v>59</v>
      </c>
    </row>
    <row r="58" spans="1:40" x14ac:dyDescent="0.25">
      <c r="A58" s="12" t="s">
        <v>7</v>
      </c>
      <c r="B58" s="15">
        <v>80</v>
      </c>
      <c r="C58" s="28">
        <v>66</v>
      </c>
      <c r="D58" s="28">
        <v>60</v>
      </c>
      <c r="E58" s="28">
        <v>60</v>
      </c>
      <c r="F58" s="28">
        <v>65</v>
      </c>
      <c r="G58" s="28">
        <v>65</v>
      </c>
      <c r="H58" s="28">
        <v>70</v>
      </c>
      <c r="I58" s="28">
        <v>78</v>
      </c>
      <c r="J58" s="28">
        <v>70</v>
      </c>
      <c r="K58" s="28">
        <v>75</v>
      </c>
      <c r="L58" s="28">
        <v>85</v>
      </c>
      <c r="M58" s="28">
        <v>82</v>
      </c>
      <c r="N58" s="28">
        <v>80</v>
      </c>
      <c r="O58" s="28">
        <v>82</v>
      </c>
      <c r="P58" s="28">
        <v>80</v>
      </c>
      <c r="Q58" s="28">
        <v>80</v>
      </c>
      <c r="R58" s="28">
        <v>80</v>
      </c>
      <c r="S58" s="28">
        <v>80</v>
      </c>
      <c r="T58" s="28">
        <v>80</v>
      </c>
      <c r="U58" s="28">
        <v>80</v>
      </c>
      <c r="V58" s="28">
        <v>75</v>
      </c>
      <c r="W58" s="28">
        <v>75</v>
      </c>
      <c r="X58" s="28">
        <v>78</v>
      </c>
      <c r="Y58" s="28">
        <v>80</v>
      </c>
      <c r="Z58" s="28">
        <v>80</v>
      </c>
      <c r="AA58" s="28">
        <v>78</v>
      </c>
      <c r="AB58" s="28">
        <v>78</v>
      </c>
      <c r="AC58" s="28">
        <v>78</v>
      </c>
      <c r="AD58" s="28">
        <v>80</v>
      </c>
      <c r="AE58" s="28">
        <v>78</v>
      </c>
      <c r="AF58" s="89">
        <v>78</v>
      </c>
      <c r="AG58" s="5">
        <f t="shared" si="36"/>
        <v>2356</v>
      </c>
      <c r="AH58" s="150">
        <f t="shared" si="37"/>
        <v>76</v>
      </c>
      <c r="AI58" s="132">
        <f t="shared" si="38"/>
        <v>85</v>
      </c>
      <c r="AJ58" s="141">
        <f t="shared" si="39"/>
        <v>60</v>
      </c>
      <c r="AK58" s="82">
        <f>(AG58+'Min. Temp. Data 1897-1898'!AG58)/62</f>
        <v>64.016129032258064</v>
      </c>
      <c r="AL58" s="196">
        <f>AK57-AK58</f>
        <v>0</v>
      </c>
      <c r="AN58" s="293" t="s">
        <v>96</v>
      </c>
    </row>
    <row r="59" spans="1:40" x14ac:dyDescent="0.25">
      <c r="A59" s="39" t="s">
        <v>6</v>
      </c>
      <c r="B59" s="47">
        <f>B57-B58</f>
        <v>0</v>
      </c>
      <c r="C59" s="48">
        <f t="shared" ref="C59:AF59" si="40">C57-C58</f>
        <v>0</v>
      </c>
      <c r="D59" s="48">
        <f t="shared" si="40"/>
        <v>0</v>
      </c>
      <c r="E59" s="48">
        <f t="shared" si="40"/>
        <v>0</v>
      </c>
      <c r="F59" s="48">
        <f t="shared" si="40"/>
        <v>0</v>
      </c>
      <c r="G59" s="48">
        <f t="shared" si="40"/>
        <v>0</v>
      </c>
      <c r="H59" s="48">
        <f t="shared" si="40"/>
        <v>0</v>
      </c>
      <c r="I59" s="48">
        <f t="shared" si="40"/>
        <v>0</v>
      </c>
      <c r="J59" s="48">
        <f t="shared" si="40"/>
        <v>0</v>
      </c>
      <c r="K59" s="48">
        <f t="shared" si="40"/>
        <v>0</v>
      </c>
      <c r="L59" s="48">
        <f t="shared" si="40"/>
        <v>0</v>
      </c>
      <c r="M59" s="48">
        <f t="shared" si="40"/>
        <v>0</v>
      </c>
      <c r="N59" s="48">
        <f t="shared" si="40"/>
        <v>0</v>
      </c>
      <c r="O59" s="48">
        <f t="shared" si="40"/>
        <v>0</v>
      </c>
      <c r="P59" s="48">
        <f t="shared" si="40"/>
        <v>0</v>
      </c>
      <c r="Q59" s="48">
        <f t="shared" si="40"/>
        <v>0</v>
      </c>
      <c r="R59" s="48">
        <f t="shared" si="40"/>
        <v>0</v>
      </c>
      <c r="S59" s="48">
        <f t="shared" si="40"/>
        <v>0</v>
      </c>
      <c r="T59" s="48">
        <f t="shared" si="40"/>
        <v>0</v>
      </c>
      <c r="U59" s="48">
        <f t="shared" si="40"/>
        <v>0</v>
      </c>
      <c r="V59" s="48">
        <f t="shared" si="40"/>
        <v>0</v>
      </c>
      <c r="W59" s="48">
        <f t="shared" si="40"/>
        <v>0</v>
      </c>
      <c r="X59" s="48">
        <f t="shared" si="40"/>
        <v>0</v>
      </c>
      <c r="Y59" s="48">
        <f t="shared" si="40"/>
        <v>0</v>
      </c>
      <c r="Z59" s="48">
        <f t="shared" si="40"/>
        <v>0</v>
      </c>
      <c r="AA59" s="48">
        <f t="shared" si="40"/>
        <v>0</v>
      </c>
      <c r="AB59" s="48">
        <f t="shared" si="40"/>
        <v>0</v>
      </c>
      <c r="AC59" s="48">
        <f t="shared" si="40"/>
        <v>0</v>
      </c>
      <c r="AD59" s="48">
        <f t="shared" si="40"/>
        <v>0</v>
      </c>
      <c r="AE59" s="48">
        <f t="shared" si="40"/>
        <v>0</v>
      </c>
      <c r="AF59" s="49">
        <f t="shared" si="40"/>
        <v>0</v>
      </c>
      <c r="AG59" s="41">
        <f t="shared" si="36"/>
        <v>0</v>
      </c>
      <c r="AH59" s="151">
        <f t="shared" si="37"/>
        <v>0</v>
      </c>
      <c r="AI59" s="133">
        <f t="shared" si="38"/>
        <v>0</v>
      </c>
      <c r="AJ59" s="142">
        <f t="shared" si="39"/>
        <v>0</v>
      </c>
      <c r="AK59" s="399"/>
      <c r="AL59" s="399"/>
      <c r="AM59" s="399"/>
      <c r="AN59" s="410">
        <f>AH59</f>
        <v>0</v>
      </c>
    </row>
    <row r="60" spans="1:40" x14ac:dyDescent="0.25">
      <c r="A60" s="54" t="s">
        <v>10</v>
      </c>
      <c r="B60" s="85">
        <v>80</v>
      </c>
      <c r="C60" s="93">
        <v>66</v>
      </c>
      <c r="D60" s="93">
        <v>60</v>
      </c>
      <c r="E60" s="93">
        <v>60</v>
      </c>
      <c r="F60" s="93">
        <v>65</v>
      </c>
      <c r="G60" s="93">
        <v>65</v>
      </c>
      <c r="H60" s="93">
        <v>70</v>
      </c>
      <c r="I60" s="93">
        <v>78</v>
      </c>
      <c r="J60" s="93">
        <v>70</v>
      </c>
      <c r="K60" s="93">
        <v>75</v>
      </c>
      <c r="L60" s="93">
        <v>85</v>
      </c>
      <c r="M60" s="93">
        <v>82</v>
      </c>
      <c r="N60" s="93">
        <v>80</v>
      </c>
      <c r="O60" s="93">
        <v>82</v>
      </c>
      <c r="P60" s="93">
        <v>80</v>
      </c>
      <c r="Q60" s="93">
        <v>80</v>
      </c>
      <c r="R60" s="93">
        <v>80</v>
      </c>
      <c r="S60" s="93">
        <v>80</v>
      </c>
      <c r="T60" s="93">
        <v>80</v>
      </c>
      <c r="U60" s="93">
        <v>80</v>
      </c>
      <c r="V60" s="93">
        <v>75</v>
      </c>
      <c r="W60" s="93">
        <v>75</v>
      </c>
      <c r="X60" s="93">
        <v>78</v>
      </c>
      <c r="Y60" s="93">
        <v>80</v>
      </c>
      <c r="Z60" s="93">
        <v>80</v>
      </c>
      <c r="AA60" s="93">
        <v>78</v>
      </c>
      <c r="AB60" s="93">
        <v>78</v>
      </c>
      <c r="AC60" s="93">
        <v>78</v>
      </c>
      <c r="AD60" s="93">
        <v>80</v>
      </c>
      <c r="AE60" s="93">
        <v>78</v>
      </c>
      <c r="AF60" s="94">
        <v>78</v>
      </c>
      <c r="AG60" s="58">
        <f t="shared" si="36"/>
        <v>2356</v>
      </c>
      <c r="AH60" s="149">
        <f t="shared" si="37"/>
        <v>76</v>
      </c>
      <c r="AI60" s="122">
        <f t="shared" si="38"/>
        <v>85</v>
      </c>
      <c r="AJ60" s="140">
        <f t="shared" si="39"/>
        <v>60</v>
      </c>
      <c r="AK60" s="4">
        <f>(AG60+'Min. Temp. Data 1897-1898'!AG60)/62</f>
        <v>64.016129032258064</v>
      </c>
      <c r="AM60" s="308"/>
    </row>
    <row r="61" spans="1:40" x14ac:dyDescent="0.25">
      <c r="A61" s="35" t="s">
        <v>45</v>
      </c>
      <c r="B61" s="14">
        <v>68</v>
      </c>
      <c r="C61" s="32">
        <v>65</v>
      </c>
      <c r="D61" s="32">
        <v>63</v>
      </c>
      <c r="E61" s="32">
        <v>74</v>
      </c>
      <c r="F61" s="32">
        <v>65</v>
      </c>
      <c r="G61" s="32">
        <v>82</v>
      </c>
      <c r="H61" s="32">
        <v>88</v>
      </c>
      <c r="I61" s="32">
        <v>75</v>
      </c>
      <c r="J61" s="32">
        <v>80</v>
      </c>
      <c r="K61" s="32">
        <v>86</v>
      </c>
      <c r="L61" s="32">
        <v>82</v>
      </c>
      <c r="M61" s="32">
        <v>82</v>
      </c>
      <c r="N61" s="32">
        <v>74</v>
      </c>
      <c r="O61" s="32">
        <v>82</v>
      </c>
      <c r="P61" s="32">
        <v>71</v>
      </c>
      <c r="Q61" s="32">
        <v>74</v>
      </c>
      <c r="R61" s="32">
        <v>76</v>
      </c>
      <c r="S61" s="32">
        <v>79</v>
      </c>
      <c r="T61" s="32">
        <v>84</v>
      </c>
      <c r="U61" s="32">
        <v>88</v>
      </c>
      <c r="V61" s="32">
        <v>82</v>
      </c>
      <c r="W61" s="32">
        <v>75</v>
      </c>
      <c r="X61" s="32">
        <v>85</v>
      </c>
      <c r="Y61" s="32">
        <v>81</v>
      </c>
      <c r="Z61" s="32">
        <v>72</v>
      </c>
      <c r="AA61" s="32">
        <v>72</v>
      </c>
      <c r="AB61" s="32">
        <v>75</v>
      </c>
      <c r="AC61" s="32">
        <v>81</v>
      </c>
      <c r="AD61" s="32">
        <v>84</v>
      </c>
      <c r="AE61" s="32">
        <v>81</v>
      </c>
      <c r="AF61" s="227">
        <v>76</v>
      </c>
      <c r="AG61" s="29">
        <f t="shared" si="36"/>
        <v>2402</v>
      </c>
      <c r="AH61" s="152">
        <f t="shared" si="37"/>
        <v>77.483870967741936</v>
      </c>
      <c r="AI61" s="123">
        <f t="shared" si="38"/>
        <v>88</v>
      </c>
      <c r="AJ61" s="143">
        <f t="shared" si="39"/>
        <v>63</v>
      </c>
      <c r="AK61" s="4">
        <f>(AG61+'Min. Temp. Data 1897-1898'!AG61)/62</f>
        <v>64.967741935483872</v>
      </c>
      <c r="AL61" s="196">
        <f>AK60-AK61</f>
        <v>-0.95161290322580783</v>
      </c>
      <c r="AM61" s="308"/>
    </row>
    <row r="62" spans="1:40" x14ac:dyDescent="0.25">
      <c r="A62" s="39" t="s">
        <v>6</v>
      </c>
      <c r="B62" s="234">
        <f>B60-B61</f>
        <v>12</v>
      </c>
      <c r="C62" s="48">
        <f t="shared" ref="C62:AF62" si="41">C60-C61</f>
        <v>1</v>
      </c>
      <c r="D62" s="48">
        <f t="shared" si="41"/>
        <v>-3</v>
      </c>
      <c r="E62" s="48">
        <f t="shared" si="41"/>
        <v>-14</v>
      </c>
      <c r="F62" s="48">
        <f t="shared" si="41"/>
        <v>0</v>
      </c>
      <c r="G62" s="48">
        <f t="shared" si="41"/>
        <v>-17</v>
      </c>
      <c r="H62" s="301">
        <f t="shared" si="41"/>
        <v>-18</v>
      </c>
      <c r="I62" s="48">
        <f t="shared" si="41"/>
        <v>3</v>
      </c>
      <c r="J62" s="48">
        <f t="shared" si="41"/>
        <v>-10</v>
      </c>
      <c r="K62" s="48">
        <f t="shared" si="41"/>
        <v>-11</v>
      </c>
      <c r="L62" s="48">
        <f t="shared" si="41"/>
        <v>3</v>
      </c>
      <c r="M62" s="48">
        <f t="shared" si="41"/>
        <v>0</v>
      </c>
      <c r="N62" s="48">
        <f t="shared" si="41"/>
        <v>6</v>
      </c>
      <c r="O62" s="48">
        <f t="shared" si="41"/>
        <v>0</v>
      </c>
      <c r="P62" s="48">
        <f t="shared" si="41"/>
        <v>9</v>
      </c>
      <c r="Q62" s="48">
        <f t="shared" si="41"/>
        <v>6</v>
      </c>
      <c r="R62" s="48">
        <f t="shared" si="41"/>
        <v>4</v>
      </c>
      <c r="S62" s="48">
        <f t="shared" si="41"/>
        <v>1</v>
      </c>
      <c r="T62" s="48">
        <f t="shared" si="41"/>
        <v>-4</v>
      </c>
      <c r="U62" s="48">
        <f t="shared" si="41"/>
        <v>-8</v>
      </c>
      <c r="V62" s="48">
        <f t="shared" si="41"/>
        <v>-7</v>
      </c>
      <c r="W62" s="48">
        <f t="shared" si="41"/>
        <v>0</v>
      </c>
      <c r="X62" s="48">
        <f t="shared" si="41"/>
        <v>-7</v>
      </c>
      <c r="Y62" s="48">
        <f t="shared" si="41"/>
        <v>-1</v>
      </c>
      <c r="Z62" s="48">
        <f t="shared" si="41"/>
        <v>8</v>
      </c>
      <c r="AA62" s="48">
        <f t="shared" si="41"/>
        <v>6</v>
      </c>
      <c r="AB62" s="48">
        <f t="shared" si="41"/>
        <v>3</v>
      </c>
      <c r="AC62" s="48">
        <f t="shared" si="41"/>
        <v>-3</v>
      </c>
      <c r="AD62" s="48">
        <f t="shared" si="41"/>
        <v>-4</v>
      </c>
      <c r="AE62" s="48">
        <f t="shared" si="41"/>
        <v>-3</v>
      </c>
      <c r="AF62" s="49">
        <f t="shared" si="41"/>
        <v>2</v>
      </c>
      <c r="AG62" s="41">
        <f t="shared" si="36"/>
        <v>-46</v>
      </c>
      <c r="AH62" s="151">
        <f t="shared" si="37"/>
        <v>-1.4838709677419355</v>
      </c>
      <c r="AI62" s="133">
        <f t="shared" si="38"/>
        <v>12</v>
      </c>
      <c r="AJ62" s="142">
        <f t="shared" si="39"/>
        <v>-18</v>
      </c>
      <c r="AK62" s="399"/>
      <c r="AL62" s="399"/>
      <c r="AM62" s="400"/>
      <c r="AN62" s="410">
        <f>AH62</f>
        <v>-1.4838709677419355</v>
      </c>
    </row>
    <row r="63" spans="1:40" x14ac:dyDescent="0.25">
      <c r="A63" s="54" t="s">
        <v>10</v>
      </c>
      <c r="B63" s="85">
        <v>80</v>
      </c>
      <c r="C63" s="93">
        <v>66</v>
      </c>
      <c r="D63" s="93">
        <v>60</v>
      </c>
      <c r="E63" s="93">
        <v>60</v>
      </c>
      <c r="F63" s="93">
        <v>65</v>
      </c>
      <c r="G63" s="93">
        <v>65</v>
      </c>
      <c r="H63" s="93">
        <v>70</v>
      </c>
      <c r="I63" s="93">
        <v>78</v>
      </c>
      <c r="J63" s="93">
        <v>70</v>
      </c>
      <c r="K63" s="93">
        <v>75</v>
      </c>
      <c r="L63" s="93">
        <v>85</v>
      </c>
      <c r="M63" s="93">
        <v>82</v>
      </c>
      <c r="N63" s="93">
        <v>80</v>
      </c>
      <c r="O63" s="93">
        <v>82</v>
      </c>
      <c r="P63" s="93">
        <v>80</v>
      </c>
      <c r="Q63" s="93">
        <v>80</v>
      </c>
      <c r="R63" s="93">
        <v>80</v>
      </c>
      <c r="S63" s="93">
        <v>80</v>
      </c>
      <c r="T63" s="93">
        <v>80</v>
      </c>
      <c r="U63" s="93">
        <v>80</v>
      </c>
      <c r="V63" s="93">
        <v>75</v>
      </c>
      <c r="W63" s="93">
        <v>75</v>
      </c>
      <c r="X63" s="93">
        <v>78</v>
      </c>
      <c r="Y63" s="93">
        <v>80</v>
      </c>
      <c r="Z63" s="93">
        <v>80</v>
      </c>
      <c r="AA63" s="93">
        <v>78</v>
      </c>
      <c r="AB63" s="93">
        <v>78</v>
      </c>
      <c r="AC63" s="93">
        <v>78</v>
      </c>
      <c r="AD63" s="93">
        <v>80</v>
      </c>
      <c r="AE63" s="93">
        <v>78</v>
      </c>
      <c r="AF63" s="94">
        <v>78</v>
      </c>
      <c r="AG63" s="58">
        <f t="shared" si="36"/>
        <v>2356</v>
      </c>
      <c r="AH63" s="149">
        <f t="shared" si="37"/>
        <v>76</v>
      </c>
      <c r="AI63" s="122">
        <f t="shared" si="38"/>
        <v>85</v>
      </c>
      <c r="AJ63" s="140">
        <f t="shared" si="39"/>
        <v>60</v>
      </c>
      <c r="AK63" s="4">
        <f>(AG63+'Min. Temp. Data 1897-1898'!AG63)/62</f>
        <v>64.016129032258064</v>
      </c>
      <c r="AM63" s="308"/>
    </row>
    <row r="64" spans="1:40" x14ac:dyDescent="0.25">
      <c r="A64" s="12" t="s">
        <v>12</v>
      </c>
      <c r="B64" s="14">
        <v>68</v>
      </c>
      <c r="C64" s="32">
        <v>60</v>
      </c>
      <c r="D64" s="32">
        <v>60</v>
      </c>
      <c r="E64" s="32">
        <v>71</v>
      </c>
      <c r="F64" s="32">
        <v>61</v>
      </c>
      <c r="G64" s="32">
        <v>80</v>
      </c>
      <c r="H64" s="32">
        <v>87</v>
      </c>
      <c r="I64" s="32">
        <v>71</v>
      </c>
      <c r="J64" s="32">
        <v>77</v>
      </c>
      <c r="K64" s="32">
        <v>84</v>
      </c>
      <c r="L64" s="32">
        <v>83</v>
      </c>
      <c r="M64" s="32">
        <v>82</v>
      </c>
      <c r="N64" s="32">
        <v>74</v>
      </c>
      <c r="O64" s="32">
        <v>86</v>
      </c>
      <c r="P64" s="32">
        <v>78</v>
      </c>
      <c r="Q64" s="32">
        <v>76</v>
      </c>
      <c r="R64" s="32">
        <v>73</v>
      </c>
      <c r="S64" s="32">
        <v>78</v>
      </c>
      <c r="T64" s="32">
        <v>85</v>
      </c>
      <c r="U64" s="32">
        <v>85</v>
      </c>
      <c r="V64" s="32">
        <v>74</v>
      </c>
      <c r="W64" s="32">
        <v>70</v>
      </c>
      <c r="X64" s="32">
        <v>84</v>
      </c>
      <c r="Y64" s="32">
        <v>81</v>
      </c>
      <c r="Z64" s="32">
        <v>70</v>
      </c>
      <c r="AA64" s="32">
        <v>70</v>
      </c>
      <c r="AB64" s="32">
        <v>77</v>
      </c>
      <c r="AC64" s="32">
        <v>78</v>
      </c>
      <c r="AD64" s="32">
        <v>78</v>
      </c>
      <c r="AE64" s="32">
        <v>73</v>
      </c>
      <c r="AF64" s="227">
        <v>75</v>
      </c>
      <c r="AG64" s="29">
        <f t="shared" si="36"/>
        <v>2349</v>
      </c>
      <c r="AH64" s="152">
        <f t="shared" si="37"/>
        <v>75.774193548387103</v>
      </c>
      <c r="AI64" s="123">
        <f t="shared" si="38"/>
        <v>87</v>
      </c>
      <c r="AJ64" s="143">
        <f t="shared" si="39"/>
        <v>60</v>
      </c>
      <c r="AK64" s="4">
        <f>(AG64+'Min. Temp. Data 1897-1898'!AG64)/62</f>
        <v>64.225806451612897</v>
      </c>
      <c r="AL64" s="196">
        <f>AK63-AK64</f>
        <v>-0.20967741935483275</v>
      </c>
      <c r="AM64" s="308"/>
    </row>
    <row r="65" spans="1:40" x14ac:dyDescent="0.25">
      <c r="A65" s="39" t="s">
        <v>6</v>
      </c>
      <c r="B65" s="234">
        <f>B63-B64</f>
        <v>12</v>
      </c>
      <c r="C65" s="48">
        <f t="shared" ref="C65:AF65" si="42">C63-C64</f>
        <v>6</v>
      </c>
      <c r="D65" s="48">
        <f t="shared" si="42"/>
        <v>0</v>
      </c>
      <c r="E65" s="48">
        <f t="shared" si="42"/>
        <v>-11</v>
      </c>
      <c r="F65" s="48">
        <f t="shared" si="42"/>
        <v>4</v>
      </c>
      <c r="G65" s="48">
        <f t="shared" si="42"/>
        <v>-15</v>
      </c>
      <c r="H65" s="301">
        <f t="shared" si="42"/>
        <v>-17</v>
      </c>
      <c r="I65" s="48">
        <f t="shared" si="42"/>
        <v>7</v>
      </c>
      <c r="J65" s="48">
        <f t="shared" si="42"/>
        <v>-7</v>
      </c>
      <c r="K65" s="48">
        <f t="shared" si="42"/>
        <v>-9</v>
      </c>
      <c r="L65" s="48">
        <f t="shared" si="42"/>
        <v>2</v>
      </c>
      <c r="M65" s="48">
        <f t="shared" si="42"/>
        <v>0</v>
      </c>
      <c r="N65" s="48">
        <f t="shared" si="42"/>
        <v>6</v>
      </c>
      <c r="O65" s="48">
        <f t="shared" si="42"/>
        <v>-4</v>
      </c>
      <c r="P65" s="48">
        <f t="shared" si="42"/>
        <v>2</v>
      </c>
      <c r="Q65" s="48">
        <f t="shared" si="42"/>
        <v>4</v>
      </c>
      <c r="R65" s="48">
        <f t="shared" si="42"/>
        <v>7</v>
      </c>
      <c r="S65" s="48">
        <f t="shared" si="42"/>
        <v>2</v>
      </c>
      <c r="T65" s="48">
        <f t="shared" si="42"/>
        <v>-5</v>
      </c>
      <c r="U65" s="48">
        <f t="shared" si="42"/>
        <v>-5</v>
      </c>
      <c r="V65" s="48">
        <f t="shared" si="42"/>
        <v>1</v>
      </c>
      <c r="W65" s="48">
        <f t="shared" si="42"/>
        <v>5</v>
      </c>
      <c r="X65" s="48">
        <f t="shared" si="42"/>
        <v>-6</v>
      </c>
      <c r="Y65" s="48">
        <f t="shared" si="42"/>
        <v>-1</v>
      </c>
      <c r="Z65" s="48">
        <f t="shared" si="42"/>
        <v>10</v>
      </c>
      <c r="AA65" s="48">
        <f t="shared" si="42"/>
        <v>8</v>
      </c>
      <c r="AB65" s="48">
        <f t="shared" si="42"/>
        <v>1</v>
      </c>
      <c r="AC65" s="48">
        <f t="shared" si="42"/>
        <v>0</v>
      </c>
      <c r="AD65" s="48">
        <f t="shared" si="42"/>
        <v>2</v>
      </c>
      <c r="AE65" s="48">
        <f t="shared" si="42"/>
        <v>5</v>
      </c>
      <c r="AF65" s="49">
        <f t="shared" si="42"/>
        <v>3</v>
      </c>
      <c r="AG65" s="41">
        <f t="shared" si="36"/>
        <v>7</v>
      </c>
      <c r="AH65" s="151">
        <f t="shared" si="37"/>
        <v>0.22580645161290322</v>
      </c>
      <c r="AI65" s="133">
        <f t="shared" si="38"/>
        <v>12</v>
      </c>
      <c r="AJ65" s="142">
        <f t="shared" si="39"/>
        <v>-17</v>
      </c>
      <c r="AK65" s="399"/>
      <c r="AL65" s="399"/>
      <c r="AM65" s="400"/>
      <c r="AN65" s="410">
        <f>AH65</f>
        <v>0.22580645161290322</v>
      </c>
    </row>
    <row r="66" spans="1:40" x14ac:dyDescent="0.25">
      <c r="A66" s="54" t="s">
        <v>10</v>
      </c>
      <c r="B66" s="55">
        <v>80</v>
      </c>
      <c r="C66" s="60">
        <v>66</v>
      </c>
      <c r="D66" s="60">
        <v>60</v>
      </c>
      <c r="E66" s="60">
        <v>60</v>
      </c>
      <c r="F66" s="60">
        <v>65</v>
      </c>
      <c r="G66" s="60">
        <v>65</v>
      </c>
      <c r="H66" s="60">
        <v>70</v>
      </c>
      <c r="I66" s="60">
        <v>78</v>
      </c>
      <c r="J66" s="60">
        <v>70</v>
      </c>
      <c r="K66" s="60">
        <v>75</v>
      </c>
      <c r="L66" s="60">
        <v>85</v>
      </c>
      <c r="M66" s="60">
        <v>82</v>
      </c>
      <c r="N66" s="60">
        <v>80</v>
      </c>
      <c r="O66" s="60">
        <v>82</v>
      </c>
      <c r="P66" s="60">
        <v>80</v>
      </c>
      <c r="Q66" s="60">
        <v>80</v>
      </c>
      <c r="R66" s="60">
        <v>80</v>
      </c>
      <c r="S66" s="60">
        <v>80</v>
      </c>
      <c r="T66" s="60">
        <v>80</v>
      </c>
      <c r="U66" s="60">
        <v>80</v>
      </c>
      <c r="V66" s="60">
        <v>75</v>
      </c>
      <c r="W66" s="60">
        <v>75</v>
      </c>
      <c r="X66" s="60">
        <v>78</v>
      </c>
      <c r="Y66" s="60">
        <v>80</v>
      </c>
      <c r="Z66" s="60">
        <v>80</v>
      </c>
      <c r="AA66" s="60">
        <v>78</v>
      </c>
      <c r="AB66" s="60">
        <v>78</v>
      </c>
      <c r="AC66" s="60">
        <v>78</v>
      </c>
      <c r="AD66" s="60">
        <v>80</v>
      </c>
      <c r="AE66" s="60">
        <v>78</v>
      </c>
      <c r="AF66" s="124">
        <v>78</v>
      </c>
      <c r="AG66" s="58">
        <f t="shared" si="36"/>
        <v>2356</v>
      </c>
      <c r="AH66" s="149">
        <f t="shared" si="37"/>
        <v>76</v>
      </c>
      <c r="AI66" s="122">
        <f t="shared" si="38"/>
        <v>85</v>
      </c>
      <c r="AJ66" s="140">
        <f t="shared" si="39"/>
        <v>60</v>
      </c>
      <c r="AK66" s="4">
        <f>(AG66+'Min. Temp. Data 1897-1898'!AG66)/62</f>
        <v>64.016129032258064</v>
      </c>
      <c r="AM66" s="308"/>
    </row>
    <row r="67" spans="1:40" x14ac:dyDescent="0.25">
      <c r="A67" s="12" t="s">
        <v>35</v>
      </c>
      <c r="B67" s="15">
        <v>70</v>
      </c>
      <c r="C67" s="28">
        <v>66</v>
      </c>
      <c r="D67" s="28">
        <v>62</v>
      </c>
      <c r="E67" s="28">
        <v>66</v>
      </c>
      <c r="F67" s="28">
        <v>60</v>
      </c>
      <c r="G67" s="28">
        <v>76</v>
      </c>
      <c r="H67" s="28">
        <v>84</v>
      </c>
      <c r="I67" s="28">
        <v>61</v>
      </c>
      <c r="J67" s="28">
        <v>78</v>
      </c>
      <c r="K67" s="28">
        <v>83</v>
      </c>
      <c r="L67" s="28">
        <v>82</v>
      </c>
      <c r="M67" s="28">
        <v>82</v>
      </c>
      <c r="N67" s="28">
        <v>78</v>
      </c>
      <c r="O67" s="28">
        <v>80</v>
      </c>
      <c r="P67" s="28">
        <v>74</v>
      </c>
      <c r="Q67" s="28">
        <v>68</v>
      </c>
      <c r="R67" s="28">
        <v>70</v>
      </c>
      <c r="S67" s="28">
        <v>76</v>
      </c>
      <c r="T67" s="28">
        <v>77</v>
      </c>
      <c r="U67" s="28">
        <v>80</v>
      </c>
      <c r="V67" s="28">
        <v>83</v>
      </c>
      <c r="W67" s="28">
        <v>70</v>
      </c>
      <c r="X67" s="28">
        <v>79</v>
      </c>
      <c r="Y67" s="28">
        <v>83</v>
      </c>
      <c r="Z67" s="28">
        <v>73</v>
      </c>
      <c r="AA67" s="28">
        <v>66</v>
      </c>
      <c r="AB67" s="28">
        <v>70</v>
      </c>
      <c r="AC67" s="28">
        <v>79</v>
      </c>
      <c r="AD67" s="28">
        <v>77</v>
      </c>
      <c r="AE67" s="28">
        <v>82</v>
      </c>
      <c r="AF67" s="89">
        <v>76</v>
      </c>
      <c r="AG67" s="29">
        <f t="shared" si="36"/>
        <v>2311</v>
      </c>
      <c r="AH67" s="152">
        <f t="shared" si="37"/>
        <v>74.548387096774192</v>
      </c>
      <c r="AI67" s="123">
        <f t="shared" si="38"/>
        <v>84</v>
      </c>
      <c r="AJ67" s="143">
        <f t="shared" si="39"/>
        <v>60</v>
      </c>
      <c r="AK67" s="4">
        <f>(AG67+'Min. Temp. Data 1897-1898'!AG67)/62</f>
        <v>65.306451612903231</v>
      </c>
      <c r="AL67" s="196">
        <f>AK66-AK67</f>
        <v>-1.2903225806451672</v>
      </c>
      <c r="AM67" s="308"/>
    </row>
    <row r="68" spans="1:40" ht="13.8" thickBot="1" x14ac:dyDescent="0.3">
      <c r="A68" s="36" t="s">
        <v>6</v>
      </c>
      <c r="B68" s="17">
        <f>B66-B67</f>
        <v>10</v>
      </c>
      <c r="C68" s="16">
        <f t="shared" ref="C68:AF68" si="43">C66-C67</f>
        <v>0</v>
      </c>
      <c r="D68" s="16">
        <f t="shared" si="43"/>
        <v>-2</v>
      </c>
      <c r="E68" s="16">
        <f t="shared" si="43"/>
        <v>-6</v>
      </c>
      <c r="F68" s="16">
        <f t="shared" si="43"/>
        <v>5</v>
      </c>
      <c r="G68" s="16">
        <f t="shared" si="43"/>
        <v>-11</v>
      </c>
      <c r="H68" s="253">
        <f t="shared" si="43"/>
        <v>-14</v>
      </c>
      <c r="I68" s="229">
        <f t="shared" si="43"/>
        <v>17</v>
      </c>
      <c r="J68" s="16">
        <f t="shared" si="43"/>
        <v>-8</v>
      </c>
      <c r="K68" s="16">
        <f t="shared" si="43"/>
        <v>-8</v>
      </c>
      <c r="L68" s="16">
        <f t="shared" si="43"/>
        <v>3</v>
      </c>
      <c r="M68" s="16">
        <f t="shared" si="43"/>
        <v>0</v>
      </c>
      <c r="N68" s="16">
        <f t="shared" si="43"/>
        <v>2</v>
      </c>
      <c r="O68" s="16">
        <f t="shared" si="43"/>
        <v>2</v>
      </c>
      <c r="P68" s="16">
        <f t="shared" si="43"/>
        <v>6</v>
      </c>
      <c r="Q68" s="16">
        <f t="shared" si="43"/>
        <v>12</v>
      </c>
      <c r="R68" s="16">
        <f t="shared" si="43"/>
        <v>10</v>
      </c>
      <c r="S68" s="16">
        <f t="shared" si="43"/>
        <v>4</v>
      </c>
      <c r="T68" s="16">
        <f t="shared" si="43"/>
        <v>3</v>
      </c>
      <c r="U68" s="16">
        <f t="shared" si="43"/>
        <v>0</v>
      </c>
      <c r="V68" s="16">
        <f t="shared" si="43"/>
        <v>-8</v>
      </c>
      <c r="W68" s="16">
        <f t="shared" si="43"/>
        <v>5</v>
      </c>
      <c r="X68" s="16">
        <f t="shared" si="43"/>
        <v>-1</v>
      </c>
      <c r="Y68" s="16">
        <f t="shared" si="43"/>
        <v>-3</v>
      </c>
      <c r="Z68" s="16">
        <f t="shared" si="43"/>
        <v>7</v>
      </c>
      <c r="AA68" s="16">
        <f t="shared" si="43"/>
        <v>12</v>
      </c>
      <c r="AB68" s="16">
        <f t="shared" si="43"/>
        <v>8</v>
      </c>
      <c r="AC68" s="16">
        <f t="shared" si="43"/>
        <v>-1</v>
      </c>
      <c r="AD68" s="16">
        <f t="shared" si="43"/>
        <v>3</v>
      </c>
      <c r="AE68" s="16">
        <f t="shared" si="43"/>
        <v>-4</v>
      </c>
      <c r="AF68" s="45">
        <f t="shared" si="43"/>
        <v>2</v>
      </c>
      <c r="AG68" s="103">
        <f t="shared" si="36"/>
        <v>45</v>
      </c>
      <c r="AH68" s="154">
        <f t="shared" si="37"/>
        <v>1.4516129032258065</v>
      </c>
      <c r="AI68" s="135">
        <f t="shared" si="38"/>
        <v>17</v>
      </c>
      <c r="AJ68" s="145">
        <f t="shared" si="39"/>
        <v>-14</v>
      </c>
      <c r="AK68" s="401"/>
      <c r="AL68" s="401"/>
      <c r="AM68" s="403"/>
      <c r="AN68" s="411">
        <f>AH68</f>
        <v>1.4516129032258065</v>
      </c>
    </row>
    <row r="69" spans="1:40" ht="15.6" x14ac:dyDescent="0.3">
      <c r="A69" s="37" t="s">
        <v>15</v>
      </c>
      <c r="B69" s="18">
        <v>1</v>
      </c>
      <c r="C69" s="256">
        <v>2</v>
      </c>
      <c r="D69" s="256">
        <v>3</v>
      </c>
      <c r="E69" s="256">
        <v>4</v>
      </c>
      <c r="F69" s="256">
        <v>5</v>
      </c>
      <c r="G69" s="256">
        <v>6</v>
      </c>
      <c r="H69" s="256">
        <v>7</v>
      </c>
      <c r="I69" s="256">
        <v>8</v>
      </c>
      <c r="J69" s="256">
        <v>9</v>
      </c>
      <c r="K69" s="256">
        <v>10</v>
      </c>
      <c r="L69" s="256">
        <v>11</v>
      </c>
      <c r="M69" s="256">
        <v>12</v>
      </c>
      <c r="N69" s="256">
        <v>13</v>
      </c>
      <c r="O69" s="256">
        <v>14</v>
      </c>
      <c r="P69" s="256">
        <v>15</v>
      </c>
      <c r="Q69" s="256">
        <v>16</v>
      </c>
      <c r="R69" s="256">
        <v>17</v>
      </c>
      <c r="S69" s="256">
        <v>18</v>
      </c>
      <c r="T69" s="256">
        <v>19</v>
      </c>
      <c r="U69" s="256">
        <v>20</v>
      </c>
      <c r="V69" s="256">
        <v>21</v>
      </c>
      <c r="W69" s="256">
        <v>22</v>
      </c>
      <c r="X69" s="256">
        <v>23</v>
      </c>
      <c r="Y69" s="256">
        <v>24</v>
      </c>
      <c r="Z69" s="256">
        <v>25</v>
      </c>
      <c r="AA69" s="256">
        <v>26</v>
      </c>
      <c r="AB69" s="256">
        <v>27</v>
      </c>
      <c r="AC69" s="256">
        <v>28</v>
      </c>
      <c r="AD69" s="256">
        <v>29</v>
      </c>
      <c r="AE69" s="256">
        <v>30</v>
      </c>
      <c r="AF69" s="125" t="s">
        <v>4</v>
      </c>
      <c r="AG69" s="8" t="s">
        <v>0</v>
      </c>
      <c r="AH69" s="148" t="s">
        <v>1</v>
      </c>
      <c r="AI69" s="131" t="s">
        <v>2</v>
      </c>
      <c r="AJ69" s="139" t="s">
        <v>3</v>
      </c>
      <c r="AN69" s="12" t="s">
        <v>55</v>
      </c>
    </row>
    <row r="70" spans="1:40" x14ac:dyDescent="0.25">
      <c r="A70" s="54" t="s">
        <v>10</v>
      </c>
      <c r="B70" s="55">
        <v>78</v>
      </c>
      <c r="C70" s="60">
        <v>78</v>
      </c>
      <c r="D70" s="60">
        <v>85</v>
      </c>
      <c r="E70" s="228">
        <v>80</v>
      </c>
      <c r="F70" s="60">
        <v>90</v>
      </c>
      <c r="G70" s="60">
        <v>82</v>
      </c>
      <c r="H70" s="60">
        <v>80</v>
      </c>
      <c r="I70" s="60">
        <v>66</v>
      </c>
      <c r="J70" s="60">
        <v>75</v>
      </c>
      <c r="K70" s="60">
        <v>75</v>
      </c>
      <c r="L70" s="60">
        <v>80</v>
      </c>
      <c r="M70" s="60">
        <v>90</v>
      </c>
      <c r="N70" s="60">
        <v>89</v>
      </c>
      <c r="O70" s="60">
        <v>85</v>
      </c>
      <c r="P70" s="60">
        <v>95</v>
      </c>
      <c r="Q70" s="60">
        <v>99</v>
      </c>
      <c r="R70" s="60">
        <v>91</v>
      </c>
      <c r="S70" s="60">
        <v>83</v>
      </c>
      <c r="T70" s="60">
        <v>90</v>
      </c>
      <c r="U70" s="60">
        <v>90</v>
      </c>
      <c r="V70" s="60">
        <v>78</v>
      </c>
      <c r="W70" s="60">
        <v>80</v>
      </c>
      <c r="X70" s="60">
        <v>83</v>
      </c>
      <c r="Y70" s="60">
        <v>85</v>
      </c>
      <c r="Z70" s="60">
        <v>96</v>
      </c>
      <c r="AA70" s="60">
        <v>85</v>
      </c>
      <c r="AB70" s="60">
        <v>85</v>
      </c>
      <c r="AC70" s="60">
        <v>85</v>
      </c>
      <c r="AD70" s="60">
        <v>93</v>
      </c>
      <c r="AE70" s="60">
        <v>99</v>
      </c>
      <c r="AF70" s="352"/>
      <c r="AG70" s="58">
        <f t="shared" ref="AG70:AG81" si="44">SUM(B70:AF70)</f>
        <v>2550</v>
      </c>
      <c r="AH70" s="149">
        <f t="shared" ref="AH70:AH81" si="45">AVERAGE(B70:AF70)</f>
        <v>85</v>
      </c>
      <c r="AI70" s="122">
        <f t="shared" ref="AI70:AI81" si="46">MAX(B70:AF70)</f>
        <v>99</v>
      </c>
      <c r="AJ70" s="140">
        <f t="shared" ref="AJ70:AJ81" si="47">MIN(B70:AF70)</f>
        <v>66</v>
      </c>
      <c r="AK70" s="82">
        <f>(AG70+'Min. Temp. Data 1897-1898'!AG70)/60</f>
        <v>72.516666666666666</v>
      </c>
      <c r="AN70" s="12" t="s">
        <v>54</v>
      </c>
    </row>
    <row r="71" spans="1:40" x14ac:dyDescent="0.25">
      <c r="A71" s="12" t="s">
        <v>7</v>
      </c>
      <c r="B71" s="15">
        <v>78</v>
      </c>
      <c r="C71" s="28">
        <v>78</v>
      </c>
      <c r="D71" s="28">
        <v>85</v>
      </c>
      <c r="E71" s="32">
        <v>80</v>
      </c>
      <c r="F71" s="28">
        <v>90</v>
      </c>
      <c r="G71" s="28">
        <v>82</v>
      </c>
      <c r="H71" s="28">
        <v>80</v>
      </c>
      <c r="I71" s="28">
        <v>66</v>
      </c>
      <c r="J71" s="28">
        <v>75</v>
      </c>
      <c r="K71" s="28">
        <v>75</v>
      </c>
      <c r="L71" s="28">
        <v>80</v>
      </c>
      <c r="M71" s="28">
        <v>90</v>
      </c>
      <c r="N71" s="28">
        <v>89</v>
      </c>
      <c r="O71" s="28">
        <v>85</v>
      </c>
      <c r="P71" s="28">
        <v>95</v>
      </c>
      <c r="Q71" s="28">
        <v>99</v>
      </c>
      <c r="R71" s="28">
        <v>91</v>
      </c>
      <c r="S71" s="28">
        <v>83</v>
      </c>
      <c r="T71" s="28">
        <v>90</v>
      </c>
      <c r="U71" s="28">
        <v>90</v>
      </c>
      <c r="V71" s="28">
        <v>78</v>
      </c>
      <c r="W71" s="28">
        <v>80</v>
      </c>
      <c r="X71" s="28">
        <v>83</v>
      </c>
      <c r="Y71" s="28">
        <v>85</v>
      </c>
      <c r="Z71" s="28">
        <v>96</v>
      </c>
      <c r="AA71" s="28">
        <v>85</v>
      </c>
      <c r="AB71" s="28">
        <v>85</v>
      </c>
      <c r="AC71" s="28">
        <v>85</v>
      </c>
      <c r="AD71" s="28">
        <v>93</v>
      </c>
      <c r="AE71" s="28">
        <v>99</v>
      </c>
      <c r="AF71" s="352"/>
      <c r="AG71" s="5">
        <f t="shared" si="44"/>
        <v>2550</v>
      </c>
      <c r="AH71" s="150">
        <f t="shared" si="45"/>
        <v>85</v>
      </c>
      <c r="AI71" s="132">
        <f t="shared" si="46"/>
        <v>99</v>
      </c>
      <c r="AJ71" s="141">
        <f t="shared" si="47"/>
        <v>66</v>
      </c>
      <c r="AK71" s="82">
        <f>(AG71+'Min. Temp. Data 1897-1898'!AG71)/60</f>
        <v>72.516666666666666</v>
      </c>
      <c r="AL71" s="196">
        <f>AK70-AK71</f>
        <v>0</v>
      </c>
      <c r="AN71" s="12" t="s">
        <v>96</v>
      </c>
    </row>
    <row r="72" spans="1:40" x14ac:dyDescent="0.25">
      <c r="A72" s="39" t="s">
        <v>6</v>
      </c>
      <c r="B72" s="47">
        <f>B70-B71</f>
        <v>0</v>
      </c>
      <c r="C72" s="48">
        <f t="shared" ref="C72:AE72" si="48">C70-C71</f>
        <v>0</v>
      </c>
      <c r="D72" s="48">
        <f t="shared" si="48"/>
        <v>0</v>
      </c>
      <c r="E72" s="48">
        <f t="shared" si="48"/>
        <v>0</v>
      </c>
      <c r="F72" s="48">
        <f t="shared" si="48"/>
        <v>0</v>
      </c>
      <c r="G72" s="48">
        <f t="shared" si="48"/>
        <v>0</v>
      </c>
      <c r="H72" s="48">
        <f t="shared" si="48"/>
        <v>0</v>
      </c>
      <c r="I72" s="48">
        <f t="shared" si="48"/>
        <v>0</v>
      </c>
      <c r="J72" s="48">
        <f t="shared" si="48"/>
        <v>0</v>
      </c>
      <c r="K72" s="48">
        <f t="shared" si="48"/>
        <v>0</v>
      </c>
      <c r="L72" s="48">
        <f t="shared" si="48"/>
        <v>0</v>
      </c>
      <c r="M72" s="48">
        <f t="shared" si="48"/>
        <v>0</v>
      </c>
      <c r="N72" s="48">
        <f t="shared" si="48"/>
        <v>0</v>
      </c>
      <c r="O72" s="48">
        <f t="shared" si="48"/>
        <v>0</v>
      </c>
      <c r="P72" s="48">
        <f t="shared" si="48"/>
        <v>0</v>
      </c>
      <c r="Q72" s="48">
        <f t="shared" si="48"/>
        <v>0</v>
      </c>
      <c r="R72" s="48">
        <f t="shared" si="48"/>
        <v>0</v>
      </c>
      <c r="S72" s="48">
        <f t="shared" si="48"/>
        <v>0</v>
      </c>
      <c r="T72" s="48">
        <f t="shared" si="48"/>
        <v>0</v>
      </c>
      <c r="U72" s="48">
        <f t="shared" si="48"/>
        <v>0</v>
      </c>
      <c r="V72" s="48">
        <f t="shared" si="48"/>
        <v>0</v>
      </c>
      <c r="W72" s="48">
        <f t="shared" si="48"/>
        <v>0</v>
      </c>
      <c r="X72" s="48">
        <f t="shared" si="48"/>
        <v>0</v>
      </c>
      <c r="Y72" s="48">
        <f t="shared" si="48"/>
        <v>0</v>
      </c>
      <c r="Z72" s="48">
        <f t="shared" si="48"/>
        <v>0</v>
      </c>
      <c r="AA72" s="48">
        <f t="shared" si="48"/>
        <v>0</v>
      </c>
      <c r="AB72" s="48">
        <f t="shared" si="48"/>
        <v>0</v>
      </c>
      <c r="AC72" s="48">
        <f t="shared" si="48"/>
        <v>0</v>
      </c>
      <c r="AD72" s="48">
        <f t="shared" si="48"/>
        <v>0</v>
      </c>
      <c r="AE72" s="48">
        <f t="shared" si="48"/>
        <v>0</v>
      </c>
      <c r="AF72" s="352"/>
      <c r="AG72" s="41">
        <f t="shared" si="44"/>
        <v>0</v>
      </c>
      <c r="AH72" s="151">
        <f t="shared" si="45"/>
        <v>0</v>
      </c>
      <c r="AI72" s="133">
        <f t="shared" si="46"/>
        <v>0</v>
      </c>
      <c r="AJ72" s="142">
        <f t="shared" si="47"/>
        <v>0</v>
      </c>
      <c r="AK72" s="399"/>
      <c r="AL72" s="399"/>
      <c r="AM72" s="399"/>
      <c r="AN72" s="410">
        <f>AH72</f>
        <v>0</v>
      </c>
    </row>
    <row r="73" spans="1:40" x14ac:dyDescent="0.25">
      <c r="A73" s="54" t="s">
        <v>10</v>
      </c>
      <c r="B73" s="55">
        <v>78</v>
      </c>
      <c r="C73" s="60">
        <v>78</v>
      </c>
      <c r="D73" s="60">
        <v>85</v>
      </c>
      <c r="E73" s="228">
        <v>80</v>
      </c>
      <c r="F73" s="60">
        <v>90</v>
      </c>
      <c r="G73" s="60">
        <v>82</v>
      </c>
      <c r="H73" s="60">
        <v>80</v>
      </c>
      <c r="I73" s="60">
        <v>66</v>
      </c>
      <c r="J73" s="60">
        <v>75</v>
      </c>
      <c r="K73" s="60">
        <v>75</v>
      </c>
      <c r="L73" s="60">
        <v>80</v>
      </c>
      <c r="M73" s="60">
        <v>90</v>
      </c>
      <c r="N73" s="60">
        <v>89</v>
      </c>
      <c r="O73" s="60">
        <v>85</v>
      </c>
      <c r="P73" s="60">
        <v>95</v>
      </c>
      <c r="Q73" s="60">
        <v>99</v>
      </c>
      <c r="R73" s="60">
        <v>91</v>
      </c>
      <c r="S73" s="60">
        <v>83</v>
      </c>
      <c r="T73" s="60">
        <v>90</v>
      </c>
      <c r="U73" s="60">
        <v>90</v>
      </c>
      <c r="V73" s="60">
        <v>78</v>
      </c>
      <c r="W73" s="60">
        <v>80</v>
      </c>
      <c r="X73" s="60">
        <v>83</v>
      </c>
      <c r="Y73" s="60">
        <v>85</v>
      </c>
      <c r="Z73" s="60">
        <v>96</v>
      </c>
      <c r="AA73" s="60">
        <v>85</v>
      </c>
      <c r="AB73" s="60">
        <v>85</v>
      </c>
      <c r="AC73" s="60">
        <v>85</v>
      </c>
      <c r="AD73" s="60">
        <v>93</v>
      </c>
      <c r="AE73" s="60">
        <v>99</v>
      </c>
      <c r="AF73" s="352"/>
      <c r="AG73" s="58">
        <f t="shared" si="44"/>
        <v>2550</v>
      </c>
      <c r="AH73" s="149">
        <f t="shared" si="45"/>
        <v>85</v>
      </c>
      <c r="AI73" s="122">
        <f t="shared" si="46"/>
        <v>99</v>
      </c>
      <c r="AJ73" s="140">
        <f t="shared" si="47"/>
        <v>66</v>
      </c>
      <c r="AK73" s="30">
        <f>(AG73+'Min. Temp. Data 1897-1898'!AG73)/60</f>
        <v>72.516666666666666</v>
      </c>
      <c r="AM73" s="308"/>
    </row>
    <row r="74" spans="1:40" x14ac:dyDescent="0.25">
      <c r="A74" s="35" t="s">
        <v>45</v>
      </c>
      <c r="B74" s="14">
        <v>80</v>
      </c>
      <c r="C74" s="32">
        <v>82</v>
      </c>
      <c r="D74" s="32">
        <v>89</v>
      </c>
      <c r="E74" s="32">
        <v>94</v>
      </c>
      <c r="F74" s="32">
        <v>75</v>
      </c>
      <c r="G74" s="32">
        <v>82</v>
      </c>
      <c r="H74" s="32">
        <v>65</v>
      </c>
      <c r="I74" s="32">
        <v>66</v>
      </c>
      <c r="J74" s="32">
        <v>77</v>
      </c>
      <c r="K74" s="32">
        <v>82</v>
      </c>
      <c r="L74" s="32">
        <v>85</v>
      </c>
      <c r="M74" s="32">
        <v>91</v>
      </c>
      <c r="N74" s="32">
        <v>89</v>
      </c>
      <c r="O74" s="32">
        <v>87</v>
      </c>
      <c r="P74" s="32">
        <v>95</v>
      </c>
      <c r="Q74" s="32">
        <v>101</v>
      </c>
      <c r="R74" s="32">
        <v>89</v>
      </c>
      <c r="S74" s="32">
        <v>83</v>
      </c>
      <c r="T74" s="32">
        <v>89</v>
      </c>
      <c r="U74" s="32">
        <v>92</v>
      </c>
      <c r="V74" s="32">
        <v>88</v>
      </c>
      <c r="W74" s="32">
        <v>83</v>
      </c>
      <c r="X74" s="32">
        <v>76</v>
      </c>
      <c r="Y74" s="32">
        <v>93</v>
      </c>
      <c r="Z74" s="32">
        <v>98</v>
      </c>
      <c r="AA74" s="32">
        <v>86</v>
      </c>
      <c r="AB74" s="32">
        <v>78</v>
      </c>
      <c r="AC74" s="32">
        <v>80</v>
      </c>
      <c r="AD74" s="32">
        <v>92</v>
      </c>
      <c r="AE74" s="32">
        <v>101</v>
      </c>
      <c r="AF74" s="352"/>
      <c r="AG74" s="29">
        <f t="shared" si="44"/>
        <v>2568</v>
      </c>
      <c r="AH74" s="152">
        <f t="shared" si="45"/>
        <v>85.6</v>
      </c>
      <c r="AI74" s="123">
        <f t="shared" si="46"/>
        <v>101</v>
      </c>
      <c r="AJ74" s="143">
        <f t="shared" si="47"/>
        <v>65</v>
      </c>
      <c r="AK74" s="30">
        <f>(AG74+'Min. Temp. Data 1897-1898'!AG74)/60</f>
        <v>73.833333333333329</v>
      </c>
      <c r="AL74" s="196">
        <f>AK73-AK74</f>
        <v>-1.3166666666666629</v>
      </c>
      <c r="AM74" s="308"/>
    </row>
    <row r="75" spans="1:40" x14ac:dyDescent="0.25">
      <c r="A75" s="39" t="s">
        <v>6</v>
      </c>
      <c r="B75" s="47">
        <f>B73-B74</f>
        <v>-2</v>
      </c>
      <c r="C75" s="48">
        <f t="shared" ref="C75:AE75" si="49">C73-C74</f>
        <v>-4</v>
      </c>
      <c r="D75" s="48">
        <f t="shared" si="49"/>
        <v>-4</v>
      </c>
      <c r="E75" s="301">
        <f t="shared" si="49"/>
        <v>-14</v>
      </c>
      <c r="F75" s="48">
        <f t="shared" si="49"/>
        <v>15</v>
      </c>
      <c r="G75" s="48">
        <f t="shared" si="49"/>
        <v>0</v>
      </c>
      <c r="H75" s="48">
        <f t="shared" si="49"/>
        <v>15</v>
      </c>
      <c r="I75" s="48">
        <f t="shared" si="49"/>
        <v>0</v>
      </c>
      <c r="J75" s="48">
        <f t="shared" si="49"/>
        <v>-2</v>
      </c>
      <c r="K75" s="48">
        <f t="shared" si="49"/>
        <v>-7</v>
      </c>
      <c r="L75" s="48">
        <f t="shared" si="49"/>
        <v>-5</v>
      </c>
      <c r="M75" s="48">
        <f t="shared" si="49"/>
        <v>-1</v>
      </c>
      <c r="N75" s="48">
        <f t="shared" si="49"/>
        <v>0</v>
      </c>
      <c r="O75" s="48">
        <f t="shared" si="49"/>
        <v>-2</v>
      </c>
      <c r="P75" s="48">
        <f t="shared" si="49"/>
        <v>0</v>
      </c>
      <c r="Q75" s="48">
        <f t="shared" si="49"/>
        <v>-2</v>
      </c>
      <c r="R75" s="48">
        <f t="shared" si="49"/>
        <v>2</v>
      </c>
      <c r="S75" s="48">
        <f t="shared" si="49"/>
        <v>0</v>
      </c>
      <c r="T75" s="48">
        <f t="shared" si="49"/>
        <v>1</v>
      </c>
      <c r="U75" s="48">
        <f t="shared" si="49"/>
        <v>-2</v>
      </c>
      <c r="V75" s="48">
        <f t="shared" si="49"/>
        <v>-10</v>
      </c>
      <c r="W75" s="48">
        <f t="shared" si="49"/>
        <v>-3</v>
      </c>
      <c r="X75" s="48">
        <f t="shared" si="49"/>
        <v>7</v>
      </c>
      <c r="Y75" s="48">
        <f t="shared" si="49"/>
        <v>-8</v>
      </c>
      <c r="Z75" s="48">
        <f t="shared" si="49"/>
        <v>-2</v>
      </c>
      <c r="AA75" s="48">
        <f t="shared" si="49"/>
        <v>-1</v>
      </c>
      <c r="AB75" s="48">
        <f t="shared" si="49"/>
        <v>7</v>
      </c>
      <c r="AC75" s="48">
        <f t="shared" si="49"/>
        <v>5</v>
      </c>
      <c r="AD75" s="48">
        <f t="shared" si="49"/>
        <v>1</v>
      </c>
      <c r="AE75" s="48">
        <f t="shared" si="49"/>
        <v>-2</v>
      </c>
      <c r="AF75" s="352"/>
      <c r="AG75" s="81">
        <f t="shared" si="44"/>
        <v>-18</v>
      </c>
      <c r="AH75" s="155">
        <f t="shared" si="45"/>
        <v>-0.6</v>
      </c>
      <c r="AI75" s="134">
        <f t="shared" si="46"/>
        <v>15</v>
      </c>
      <c r="AJ75" s="144">
        <f t="shared" si="47"/>
        <v>-14</v>
      </c>
      <c r="AK75" s="399"/>
      <c r="AL75" s="399"/>
      <c r="AM75" s="400"/>
      <c r="AN75" s="410">
        <f>AH75</f>
        <v>-0.6</v>
      </c>
    </row>
    <row r="76" spans="1:40" x14ac:dyDescent="0.25">
      <c r="A76" s="54" t="s">
        <v>10</v>
      </c>
      <c r="B76" s="55">
        <v>78</v>
      </c>
      <c r="C76" s="60">
        <v>78</v>
      </c>
      <c r="D76" s="60">
        <v>85</v>
      </c>
      <c r="E76" s="228">
        <v>80</v>
      </c>
      <c r="F76" s="60">
        <v>90</v>
      </c>
      <c r="G76" s="60">
        <v>82</v>
      </c>
      <c r="H76" s="60">
        <v>80</v>
      </c>
      <c r="I76" s="60">
        <v>66</v>
      </c>
      <c r="J76" s="60">
        <v>75</v>
      </c>
      <c r="K76" s="60">
        <v>75</v>
      </c>
      <c r="L76" s="60">
        <v>80</v>
      </c>
      <c r="M76" s="60">
        <v>90</v>
      </c>
      <c r="N76" s="60">
        <v>89</v>
      </c>
      <c r="O76" s="60">
        <v>85</v>
      </c>
      <c r="P76" s="60">
        <v>95</v>
      </c>
      <c r="Q76" s="60">
        <v>99</v>
      </c>
      <c r="R76" s="60">
        <v>91</v>
      </c>
      <c r="S76" s="60">
        <v>83</v>
      </c>
      <c r="T76" s="60">
        <v>90</v>
      </c>
      <c r="U76" s="60">
        <v>90</v>
      </c>
      <c r="V76" s="60">
        <v>78</v>
      </c>
      <c r="W76" s="60">
        <v>80</v>
      </c>
      <c r="X76" s="60">
        <v>83</v>
      </c>
      <c r="Y76" s="60">
        <v>85</v>
      </c>
      <c r="Z76" s="60">
        <v>96</v>
      </c>
      <c r="AA76" s="60">
        <v>85</v>
      </c>
      <c r="AB76" s="60">
        <v>85</v>
      </c>
      <c r="AC76" s="60">
        <v>85</v>
      </c>
      <c r="AD76" s="60">
        <v>93</v>
      </c>
      <c r="AE76" s="60">
        <v>99</v>
      </c>
      <c r="AF76" s="352"/>
      <c r="AG76" s="58">
        <f t="shared" si="44"/>
        <v>2550</v>
      </c>
      <c r="AH76" s="149">
        <f t="shared" si="45"/>
        <v>85</v>
      </c>
      <c r="AI76" s="122">
        <f t="shared" si="46"/>
        <v>99</v>
      </c>
      <c r="AJ76" s="140">
        <f t="shared" si="47"/>
        <v>66</v>
      </c>
      <c r="AK76" s="30">
        <f>(AG76+'Min. Temp. Data 1897-1898'!AG76)/60</f>
        <v>72.516666666666666</v>
      </c>
      <c r="AM76" s="355"/>
    </row>
    <row r="77" spans="1:40" x14ac:dyDescent="0.25">
      <c r="A77" s="12" t="s">
        <v>12</v>
      </c>
      <c r="B77" s="14">
        <v>75</v>
      </c>
      <c r="C77" s="32">
        <v>77</v>
      </c>
      <c r="D77" s="32">
        <v>85</v>
      </c>
      <c r="E77" s="32">
        <v>90</v>
      </c>
      <c r="F77" s="32">
        <v>76</v>
      </c>
      <c r="G77" s="32">
        <v>83</v>
      </c>
      <c r="H77" s="32">
        <v>65</v>
      </c>
      <c r="I77" s="32">
        <v>64</v>
      </c>
      <c r="J77" s="32">
        <v>75</v>
      </c>
      <c r="K77" s="32">
        <v>77</v>
      </c>
      <c r="L77" s="32">
        <v>83</v>
      </c>
      <c r="M77" s="32">
        <v>88</v>
      </c>
      <c r="N77" s="32">
        <v>82</v>
      </c>
      <c r="O77" s="32">
        <v>83</v>
      </c>
      <c r="P77" s="32">
        <v>94</v>
      </c>
      <c r="Q77" s="32">
        <v>95</v>
      </c>
      <c r="R77" s="32">
        <v>91</v>
      </c>
      <c r="S77" s="32">
        <v>85</v>
      </c>
      <c r="T77" s="32">
        <v>82</v>
      </c>
      <c r="U77" s="32">
        <v>86</v>
      </c>
      <c r="V77" s="32">
        <v>72</v>
      </c>
      <c r="W77" s="32">
        <v>78</v>
      </c>
      <c r="X77" s="32">
        <v>73</v>
      </c>
      <c r="Y77" s="32">
        <v>92</v>
      </c>
      <c r="Z77" s="32">
        <v>94</v>
      </c>
      <c r="AA77" s="32">
        <v>78</v>
      </c>
      <c r="AB77" s="32">
        <v>78</v>
      </c>
      <c r="AC77" s="32">
        <v>75</v>
      </c>
      <c r="AD77" s="32">
        <v>88</v>
      </c>
      <c r="AE77" s="32">
        <v>96</v>
      </c>
      <c r="AF77" s="352"/>
      <c r="AG77" s="29">
        <f t="shared" si="44"/>
        <v>2460</v>
      </c>
      <c r="AH77" s="152">
        <f t="shared" si="45"/>
        <v>82</v>
      </c>
      <c r="AI77" s="123">
        <f t="shared" si="46"/>
        <v>96</v>
      </c>
      <c r="AJ77" s="143">
        <f t="shared" si="47"/>
        <v>64</v>
      </c>
      <c r="AK77" s="30">
        <f>(AG77+'Min. Temp. Data 1897-1898'!AG77)/60</f>
        <v>72.25</v>
      </c>
      <c r="AL77" s="196">
        <f>AK76-AK77</f>
        <v>0.26666666666666572</v>
      </c>
      <c r="AM77" s="355"/>
    </row>
    <row r="78" spans="1:40" x14ac:dyDescent="0.25">
      <c r="A78" s="39" t="s">
        <v>6</v>
      </c>
      <c r="B78" s="47">
        <f>B76-B77</f>
        <v>3</v>
      </c>
      <c r="C78" s="48">
        <f t="shared" ref="C78:AE78" si="50">C76-C77</f>
        <v>1</v>
      </c>
      <c r="D78" s="48">
        <f t="shared" si="50"/>
        <v>0</v>
      </c>
      <c r="E78" s="301">
        <f t="shared" si="50"/>
        <v>-10</v>
      </c>
      <c r="F78" s="48">
        <f t="shared" si="50"/>
        <v>14</v>
      </c>
      <c r="G78" s="48">
        <f t="shared" si="50"/>
        <v>-1</v>
      </c>
      <c r="H78" s="236">
        <f t="shared" si="50"/>
        <v>15</v>
      </c>
      <c r="I78" s="48">
        <f t="shared" si="50"/>
        <v>2</v>
      </c>
      <c r="J78" s="48">
        <f t="shared" si="50"/>
        <v>0</v>
      </c>
      <c r="K78" s="48">
        <f t="shared" si="50"/>
        <v>-2</v>
      </c>
      <c r="L78" s="48">
        <f t="shared" si="50"/>
        <v>-3</v>
      </c>
      <c r="M78" s="48">
        <f t="shared" si="50"/>
        <v>2</v>
      </c>
      <c r="N78" s="48">
        <f t="shared" si="50"/>
        <v>7</v>
      </c>
      <c r="O78" s="48">
        <f t="shared" si="50"/>
        <v>2</v>
      </c>
      <c r="P78" s="48">
        <f t="shared" si="50"/>
        <v>1</v>
      </c>
      <c r="Q78" s="48">
        <f t="shared" si="50"/>
        <v>4</v>
      </c>
      <c r="R78" s="48">
        <f t="shared" si="50"/>
        <v>0</v>
      </c>
      <c r="S78" s="48">
        <f t="shared" si="50"/>
        <v>-2</v>
      </c>
      <c r="T78" s="48">
        <f t="shared" si="50"/>
        <v>8</v>
      </c>
      <c r="U78" s="48">
        <f t="shared" si="50"/>
        <v>4</v>
      </c>
      <c r="V78" s="48">
        <f t="shared" si="50"/>
        <v>6</v>
      </c>
      <c r="W78" s="48">
        <f t="shared" si="50"/>
        <v>2</v>
      </c>
      <c r="X78" s="48">
        <f t="shared" si="50"/>
        <v>10</v>
      </c>
      <c r="Y78" s="48">
        <f t="shared" si="50"/>
        <v>-7</v>
      </c>
      <c r="Z78" s="48">
        <f t="shared" si="50"/>
        <v>2</v>
      </c>
      <c r="AA78" s="48">
        <f t="shared" si="50"/>
        <v>7</v>
      </c>
      <c r="AB78" s="48">
        <f t="shared" si="50"/>
        <v>7</v>
      </c>
      <c r="AC78" s="48">
        <f t="shared" si="50"/>
        <v>10</v>
      </c>
      <c r="AD78" s="48">
        <f t="shared" si="50"/>
        <v>5</v>
      </c>
      <c r="AE78" s="48">
        <f t="shared" si="50"/>
        <v>3</v>
      </c>
      <c r="AF78" s="76"/>
      <c r="AG78" s="41">
        <f t="shared" si="44"/>
        <v>90</v>
      </c>
      <c r="AH78" s="151">
        <f t="shared" si="45"/>
        <v>3</v>
      </c>
      <c r="AI78" s="133">
        <f t="shared" si="46"/>
        <v>15</v>
      </c>
      <c r="AJ78" s="142">
        <f t="shared" si="47"/>
        <v>-10</v>
      </c>
      <c r="AK78" s="399"/>
      <c r="AL78" s="399"/>
      <c r="AM78" s="402"/>
      <c r="AN78" s="410">
        <f>AH78</f>
        <v>3</v>
      </c>
    </row>
    <row r="79" spans="1:40" x14ac:dyDescent="0.25">
      <c r="A79" s="54" t="s">
        <v>10</v>
      </c>
      <c r="B79" s="55">
        <v>78</v>
      </c>
      <c r="C79" s="60">
        <v>78</v>
      </c>
      <c r="D79" s="60">
        <v>85</v>
      </c>
      <c r="E79" s="228">
        <v>80</v>
      </c>
      <c r="F79" s="60">
        <v>90</v>
      </c>
      <c r="G79" s="60">
        <v>82</v>
      </c>
      <c r="H79" s="60">
        <v>80</v>
      </c>
      <c r="I79" s="60">
        <v>66</v>
      </c>
      <c r="J79" s="60">
        <v>75</v>
      </c>
      <c r="K79" s="60">
        <v>75</v>
      </c>
      <c r="L79" s="60">
        <v>80</v>
      </c>
      <c r="M79" s="60">
        <v>90</v>
      </c>
      <c r="N79" s="60">
        <v>89</v>
      </c>
      <c r="O79" s="60">
        <v>85</v>
      </c>
      <c r="P79" s="60">
        <v>95</v>
      </c>
      <c r="Q79" s="60">
        <v>99</v>
      </c>
      <c r="R79" s="60">
        <v>91</v>
      </c>
      <c r="S79" s="60">
        <v>83</v>
      </c>
      <c r="T79" s="60">
        <v>90</v>
      </c>
      <c r="U79" s="60">
        <v>90</v>
      </c>
      <c r="V79" s="60">
        <v>78</v>
      </c>
      <c r="W79" s="60">
        <v>80</v>
      </c>
      <c r="X79" s="60">
        <v>83</v>
      </c>
      <c r="Y79" s="60">
        <v>85</v>
      </c>
      <c r="Z79" s="60">
        <v>96</v>
      </c>
      <c r="AA79" s="60">
        <v>85</v>
      </c>
      <c r="AB79" s="60">
        <v>85</v>
      </c>
      <c r="AC79" s="60">
        <v>85</v>
      </c>
      <c r="AD79" s="60">
        <v>93</v>
      </c>
      <c r="AE79" s="60">
        <v>99</v>
      </c>
      <c r="AF79" s="352"/>
      <c r="AG79" s="58">
        <f t="shared" si="44"/>
        <v>2550</v>
      </c>
      <c r="AH79" s="149">
        <f t="shared" si="45"/>
        <v>85</v>
      </c>
      <c r="AI79" s="122">
        <f t="shared" si="46"/>
        <v>99</v>
      </c>
      <c r="AJ79" s="140">
        <f t="shared" si="47"/>
        <v>66</v>
      </c>
      <c r="AK79" s="30">
        <f>(AG79+'Min. Temp. Data 1897-1898'!AG79)/60</f>
        <v>72.516666666666666</v>
      </c>
      <c r="AM79" s="308"/>
    </row>
    <row r="80" spans="1:40" x14ac:dyDescent="0.25">
      <c r="A80" s="12" t="s">
        <v>35</v>
      </c>
      <c r="B80" s="15">
        <v>76</v>
      </c>
      <c r="C80" s="28">
        <v>74</v>
      </c>
      <c r="D80" s="28">
        <v>84</v>
      </c>
      <c r="E80" s="28">
        <v>88</v>
      </c>
      <c r="F80" s="28">
        <v>75</v>
      </c>
      <c r="G80" s="28">
        <v>76</v>
      </c>
      <c r="H80" s="28">
        <v>68</v>
      </c>
      <c r="I80" s="28">
        <v>71</v>
      </c>
      <c r="J80" s="28">
        <v>73</v>
      </c>
      <c r="K80" s="28">
        <v>79</v>
      </c>
      <c r="L80" s="28">
        <v>80</v>
      </c>
      <c r="M80" s="28">
        <v>91</v>
      </c>
      <c r="N80" s="28">
        <v>88</v>
      </c>
      <c r="O80" s="28">
        <v>83</v>
      </c>
      <c r="P80" s="28">
        <v>91</v>
      </c>
      <c r="Q80" s="28">
        <v>96</v>
      </c>
      <c r="R80" s="28">
        <v>91</v>
      </c>
      <c r="S80" s="28">
        <v>79</v>
      </c>
      <c r="T80" s="28">
        <v>82</v>
      </c>
      <c r="U80" s="28">
        <v>87</v>
      </c>
      <c r="V80" s="28">
        <v>72</v>
      </c>
      <c r="W80" s="28">
        <v>77</v>
      </c>
      <c r="X80" s="28">
        <v>81</v>
      </c>
      <c r="Y80" s="28">
        <v>90</v>
      </c>
      <c r="Z80" s="28">
        <v>94</v>
      </c>
      <c r="AA80" s="28">
        <v>86</v>
      </c>
      <c r="AB80" s="28">
        <v>79</v>
      </c>
      <c r="AC80" s="28">
        <v>81</v>
      </c>
      <c r="AD80" s="28">
        <v>86</v>
      </c>
      <c r="AE80" s="28">
        <v>96</v>
      </c>
      <c r="AF80" s="352"/>
      <c r="AG80" s="29">
        <f t="shared" si="44"/>
        <v>2474</v>
      </c>
      <c r="AH80" s="152">
        <f t="shared" si="45"/>
        <v>82.466666666666669</v>
      </c>
      <c r="AI80" s="123">
        <f t="shared" si="46"/>
        <v>96</v>
      </c>
      <c r="AJ80" s="143">
        <f t="shared" si="47"/>
        <v>68</v>
      </c>
      <c r="AK80" s="30">
        <f>(AG80+'Min. Temp. Data 1897-1898'!AG80)/60</f>
        <v>74.183333333333337</v>
      </c>
      <c r="AL80" s="196">
        <f>AK79-AK80</f>
        <v>-1.6666666666666714</v>
      </c>
      <c r="AM80" s="308"/>
    </row>
    <row r="81" spans="1:40" ht="13.8" thickBot="1" x14ac:dyDescent="0.3">
      <c r="A81" s="36" t="s">
        <v>6</v>
      </c>
      <c r="B81" s="17">
        <f t="shared" ref="B81:AE81" si="51">B79-B80</f>
        <v>2</v>
      </c>
      <c r="C81" s="16">
        <f t="shared" si="51"/>
        <v>4</v>
      </c>
      <c r="D81" s="16">
        <f t="shared" si="51"/>
        <v>1</v>
      </c>
      <c r="E81" s="230">
        <f t="shared" si="51"/>
        <v>-8</v>
      </c>
      <c r="F81" s="229">
        <f t="shared" si="51"/>
        <v>15</v>
      </c>
      <c r="G81" s="16">
        <f t="shared" si="51"/>
        <v>6</v>
      </c>
      <c r="H81" s="16">
        <f t="shared" si="51"/>
        <v>12</v>
      </c>
      <c r="I81" s="16">
        <f t="shared" si="51"/>
        <v>-5</v>
      </c>
      <c r="J81" s="16">
        <f t="shared" si="51"/>
        <v>2</v>
      </c>
      <c r="K81" s="16">
        <f t="shared" si="51"/>
        <v>-4</v>
      </c>
      <c r="L81" s="16">
        <f t="shared" si="51"/>
        <v>0</v>
      </c>
      <c r="M81" s="16">
        <f t="shared" si="51"/>
        <v>-1</v>
      </c>
      <c r="N81" s="16">
        <f t="shared" si="51"/>
        <v>1</v>
      </c>
      <c r="O81" s="16">
        <f t="shared" si="51"/>
        <v>2</v>
      </c>
      <c r="P81" s="16">
        <f t="shared" si="51"/>
        <v>4</v>
      </c>
      <c r="Q81" s="16">
        <f t="shared" si="51"/>
        <v>3</v>
      </c>
      <c r="R81" s="16">
        <f t="shared" si="51"/>
        <v>0</v>
      </c>
      <c r="S81" s="16">
        <f t="shared" si="51"/>
        <v>4</v>
      </c>
      <c r="T81" s="16">
        <f t="shared" si="51"/>
        <v>8</v>
      </c>
      <c r="U81" s="16">
        <f t="shared" si="51"/>
        <v>3</v>
      </c>
      <c r="V81" s="16">
        <f t="shared" si="51"/>
        <v>6</v>
      </c>
      <c r="W81" s="16">
        <f t="shared" si="51"/>
        <v>3</v>
      </c>
      <c r="X81" s="16">
        <f t="shared" si="51"/>
        <v>2</v>
      </c>
      <c r="Y81" s="16">
        <f t="shared" si="51"/>
        <v>-5</v>
      </c>
      <c r="Z81" s="16">
        <f t="shared" si="51"/>
        <v>2</v>
      </c>
      <c r="AA81" s="16">
        <f t="shared" si="51"/>
        <v>-1</v>
      </c>
      <c r="AB81" s="16">
        <f t="shared" si="51"/>
        <v>6</v>
      </c>
      <c r="AC81" s="16">
        <f t="shared" si="51"/>
        <v>4</v>
      </c>
      <c r="AD81" s="16">
        <f t="shared" si="51"/>
        <v>7</v>
      </c>
      <c r="AE81" s="16">
        <f t="shared" si="51"/>
        <v>3</v>
      </c>
      <c r="AF81" s="167"/>
      <c r="AG81" s="25">
        <f t="shared" si="44"/>
        <v>76</v>
      </c>
      <c r="AH81" s="153">
        <f t="shared" si="45"/>
        <v>2.5333333333333332</v>
      </c>
      <c r="AI81" s="137">
        <f t="shared" si="46"/>
        <v>15</v>
      </c>
      <c r="AJ81" s="146">
        <f t="shared" si="47"/>
        <v>-8</v>
      </c>
      <c r="AK81" s="401"/>
      <c r="AL81" s="401"/>
      <c r="AM81" s="403"/>
      <c r="AN81" s="411">
        <f>AH81</f>
        <v>2.5333333333333332</v>
      </c>
    </row>
    <row r="82" spans="1:40" ht="15.6" x14ac:dyDescent="0.3">
      <c r="A82" s="37" t="s">
        <v>14</v>
      </c>
      <c r="B82" s="18">
        <v>1</v>
      </c>
      <c r="C82" s="11">
        <v>2</v>
      </c>
      <c r="D82" s="11">
        <v>3</v>
      </c>
      <c r="E82" s="11">
        <v>4</v>
      </c>
      <c r="F82" s="11">
        <v>5</v>
      </c>
      <c r="G82" s="19">
        <v>6</v>
      </c>
      <c r="H82" s="11">
        <v>7</v>
      </c>
      <c r="I82" s="11">
        <v>8</v>
      </c>
      <c r="J82" s="11">
        <v>9</v>
      </c>
      <c r="K82" s="11">
        <v>10</v>
      </c>
      <c r="L82" s="19">
        <v>11</v>
      </c>
      <c r="M82" s="11">
        <v>12</v>
      </c>
      <c r="N82" s="11">
        <v>13</v>
      </c>
      <c r="O82" s="11">
        <v>14</v>
      </c>
      <c r="P82" s="11">
        <v>15</v>
      </c>
      <c r="Q82" s="19">
        <v>16</v>
      </c>
      <c r="R82" s="11">
        <v>17</v>
      </c>
      <c r="S82" s="11">
        <v>18</v>
      </c>
      <c r="T82" s="11">
        <v>19</v>
      </c>
      <c r="U82" s="11">
        <v>20</v>
      </c>
      <c r="V82" s="19">
        <v>21</v>
      </c>
      <c r="W82" s="11">
        <v>22</v>
      </c>
      <c r="X82" s="11">
        <v>23</v>
      </c>
      <c r="Y82" s="11">
        <v>24</v>
      </c>
      <c r="Z82" s="11">
        <v>25</v>
      </c>
      <c r="AA82" s="19">
        <v>26</v>
      </c>
      <c r="AB82" s="11">
        <v>27</v>
      </c>
      <c r="AC82" s="11">
        <v>28</v>
      </c>
      <c r="AD82" s="11">
        <v>29</v>
      </c>
      <c r="AE82" s="11">
        <v>30</v>
      </c>
      <c r="AF82" s="11">
        <v>31</v>
      </c>
      <c r="AG82" s="8" t="s">
        <v>0</v>
      </c>
      <c r="AH82" s="148" t="s">
        <v>1</v>
      </c>
      <c r="AI82" s="131" t="s">
        <v>2</v>
      </c>
      <c r="AJ82" s="139" t="s">
        <v>3</v>
      </c>
      <c r="AN82" s="293" t="s">
        <v>97</v>
      </c>
    </row>
    <row r="83" spans="1:40" x14ac:dyDescent="0.25">
      <c r="A83" s="54" t="s">
        <v>10</v>
      </c>
      <c r="B83" s="55">
        <v>90</v>
      </c>
      <c r="C83" s="56">
        <v>90</v>
      </c>
      <c r="D83" s="56">
        <v>85</v>
      </c>
      <c r="E83" s="56">
        <v>97</v>
      </c>
      <c r="F83" s="56">
        <v>95</v>
      </c>
      <c r="G83" s="57">
        <v>93</v>
      </c>
      <c r="H83" s="56">
        <v>90</v>
      </c>
      <c r="I83" s="56">
        <v>85</v>
      </c>
      <c r="J83" s="56">
        <v>88</v>
      </c>
      <c r="K83" s="56">
        <v>90</v>
      </c>
      <c r="L83" s="57">
        <v>85</v>
      </c>
      <c r="M83" s="56">
        <v>85</v>
      </c>
      <c r="N83" s="56">
        <v>86</v>
      </c>
      <c r="O83" s="56">
        <v>87</v>
      </c>
      <c r="P83" s="56">
        <v>85</v>
      </c>
      <c r="Q83" s="57">
        <v>80</v>
      </c>
      <c r="R83" s="56">
        <v>85</v>
      </c>
      <c r="S83" s="56">
        <v>85</v>
      </c>
      <c r="T83" s="56">
        <v>83</v>
      </c>
      <c r="U83" s="56">
        <v>78</v>
      </c>
      <c r="V83" s="57">
        <v>79</v>
      </c>
      <c r="W83" s="56">
        <v>80</v>
      </c>
      <c r="X83" s="56">
        <v>85</v>
      </c>
      <c r="Y83" s="56">
        <v>91</v>
      </c>
      <c r="Z83" s="56">
        <v>93</v>
      </c>
      <c r="AA83" s="57">
        <v>93</v>
      </c>
      <c r="AB83" s="56">
        <v>90</v>
      </c>
      <c r="AC83" s="56">
        <v>88</v>
      </c>
      <c r="AD83" s="56">
        <v>88</v>
      </c>
      <c r="AE83" s="56">
        <v>88</v>
      </c>
      <c r="AF83" s="56">
        <v>90</v>
      </c>
      <c r="AG83" s="58">
        <f t="shared" ref="AG83:AG94" si="52">SUM(B83:AF83)</f>
        <v>2707</v>
      </c>
      <c r="AH83" s="149">
        <f t="shared" ref="AH83:AH94" si="53">AVERAGE(B83:AF83)</f>
        <v>87.322580645161295</v>
      </c>
      <c r="AI83" s="122">
        <f t="shared" ref="AI83:AI94" si="54">MAX(B83:AF83)</f>
        <v>97</v>
      </c>
      <c r="AJ83" s="140">
        <f t="shared" ref="AJ83:AJ94" si="55">MIN(B83:AF83)</f>
        <v>78</v>
      </c>
      <c r="AK83" s="82">
        <f>(AG83+'Min. Temp. Data 1897-1898'!AG83)/62</f>
        <v>77.193548387096769</v>
      </c>
      <c r="AN83" s="12" t="s">
        <v>96</v>
      </c>
    </row>
    <row r="84" spans="1:40" x14ac:dyDescent="0.25">
      <c r="A84" s="35" t="s">
        <v>7</v>
      </c>
      <c r="B84" s="14">
        <v>90</v>
      </c>
      <c r="C84" s="9">
        <v>90</v>
      </c>
      <c r="D84" s="9">
        <v>85</v>
      </c>
      <c r="E84" s="9">
        <v>97</v>
      </c>
      <c r="F84" s="9">
        <v>95</v>
      </c>
      <c r="G84" s="21">
        <v>93</v>
      </c>
      <c r="H84" s="9">
        <v>90</v>
      </c>
      <c r="I84" s="9">
        <v>85</v>
      </c>
      <c r="J84" s="9">
        <v>88</v>
      </c>
      <c r="K84" s="9">
        <v>90</v>
      </c>
      <c r="L84" s="21">
        <v>85</v>
      </c>
      <c r="M84" s="9">
        <v>85</v>
      </c>
      <c r="N84" s="9">
        <v>86</v>
      </c>
      <c r="O84" s="9">
        <v>87</v>
      </c>
      <c r="P84" s="9">
        <v>85</v>
      </c>
      <c r="Q84" s="21">
        <v>80</v>
      </c>
      <c r="R84" s="9">
        <v>85</v>
      </c>
      <c r="S84" s="9">
        <v>85</v>
      </c>
      <c r="T84" s="9">
        <v>83</v>
      </c>
      <c r="U84" s="9">
        <v>78</v>
      </c>
      <c r="V84" s="21">
        <v>79</v>
      </c>
      <c r="W84" s="9">
        <v>80</v>
      </c>
      <c r="X84" s="9">
        <v>85</v>
      </c>
      <c r="Y84" s="9">
        <v>91</v>
      </c>
      <c r="Z84" s="9">
        <v>93</v>
      </c>
      <c r="AA84" s="21">
        <v>93</v>
      </c>
      <c r="AB84" s="9">
        <v>90</v>
      </c>
      <c r="AC84" s="9">
        <v>88</v>
      </c>
      <c r="AD84" s="9">
        <v>88</v>
      </c>
      <c r="AE84" s="9">
        <v>88</v>
      </c>
      <c r="AF84" s="9">
        <v>90</v>
      </c>
      <c r="AG84" s="29">
        <f t="shared" si="52"/>
        <v>2707</v>
      </c>
      <c r="AH84" s="152">
        <f t="shared" si="53"/>
        <v>87.322580645161295</v>
      </c>
      <c r="AI84" s="123">
        <f t="shared" si="54"/>
        <v>97</v>
      </c>
      <c r="AJ84" s="143">
        <f t="shared" si="55"/>
        <v>78</v>
      </c>
      <c r="AK84" s="82">
        <f>(AG84+'Min. Temp. Data 1897-1898'!AG84)/62</f>
        <v>77.193548387096769</v>
      </c>
      <c r="AL84" s="196">
        <f>AK83-AK84</f>
        <v>0</v>
      </c>
    </row>
    <row r="85" spans="1:40" x14ac:dyDescent="0.25">
      <c r="A85" s="39" t="s">
        <v>6</v>
      </c>
      <c r="B85" s="47">
        <f t="shared" ref="B85:AF85" si="56">B83-B84</f>
        <v>0</v>
      </c>
      <c r="C85" s="48">
        <f t="shared" si="56"/>
        <v>0</v>
      </c>
      <c r="D85" s="48">
        <f t="shared" si="56"/>
        <v>0</v>
      </c>
      <c r="E85" s="48">
        <f t="shared" si="56"/>
        <v>0</v>
      </c>
      <c r="F85" s="48">
        <f t="shared" si="56"/>
        <v>0</v>
      </c>
      <c r="G85" s="40">
        <f t="shared" si="56"/>
        <v>0</v>
      </c>
      <c r="H85" s="48">
        <f t="shared" si="56"/>
        <v>0</v>
      </c>
      <c r="I85" s="48">
        <f t="shared" si="56"/>
        <v>0</v>
      </c>
      <c r="J85" s="48">
        <f t="shared" si="56"/>
        <v>0</v>
      </c>
      <c r="K85" s="48">
        <f t="shared" si="56"/>
        <v>0</v>
      </c>
      <c r="L85" s="40">
        <f t="shared" si="56"/>
        <v>0</v>
      </c>
      <c r="M85" s="48">
        <f t="shared" si="56"/>
        <v>0</v>
      </c>
      <c r="N85" s="48">
        <f t="shared" si="56"/>
        <v>0</v>
      </c>
      <c r="O85" s="48">
        <f t="shared" si="56"/>
        <v>0</v>
      </c>
      <c r="P85" s="48">
        <f t="shared" si="56"/>
        <v>0</v>
      </c>
      <c r="Q85" s="40">
        <f t="shared" si="56"/>
        <v>0</v>
      </c>
      <c r="R85" s="48">
        <f t="shared" si="56"/>
        <v>0</v>
      </c>
      <c r="S85" s="48">
        <f t="shared" si="56"/>
        <v>0</v>
      </c>
      <c r="T85" s="48">
        <f t="shared" si="56"/>
        <v>0</v>
      </c>
      <c r="U85" s="48">
        <f t="shared" si="56"/>
        <v>0</v>
      </c>
      <c r="V85" s="40">
        <f t="shared" si="56"/>
        <v>0</v>
      </c>
      <c r="W85" s="48">
        <f t="shared" si="56"/>
        <v>0</v>
      </c>
      <c r="X85" s="48">
        <f t="shared" si="56"/>
        <v>0</v>
      </c>
      <c r="Y85" s="48">
        <f t="shared" si="56"/>
        <v>0</v>
      </c>
      <c r="Z85" s="48">
        <f t="shared" si="56"/>
        <v>0</v>
      </c>
      <c r="AA85" s="40">
        <f t="shared" si="56"/>
        <v>0</v>
      </c>
      <c r="AB85" s="48">
        <f t="shared" si="56"/>
        <v>0</v>
      </c>
      <c r="AC85" s="48">
        <f t="shared" si="56"/>
        <v>0</v>
      </c>
      <c r="AD85" s="48">
        <f t="shared" si="56"/>
        <v>0</v>
      </c>
      <c r="AE85" s="48">
        <f t="shared" si="56"/>
        <v>0</v>
      </c>
      <c r="AF85" s="49">
        <f t="shared" si="56"/>
        <v>0</v>
      </c>
      <c r="AG85" s="41">
        <f t="shared" si="52"/>
        <v>0</v>
      </c>
      <c r="AH85" s="151">
        <f t="shared" si="53"/>
        <v>0</v>
      </c>
      <c r="AI85" s="133">
        <f t="shared" si="54"/>
        <v>0</v>
      </c>
      <c r="AJ85" s="142">
        <f t="shared" si="55"/>
        <v>0</v>
      </c>
      <c r="AK85" s="399"/>
      <c r="AL85" s="399"/>
      <c r="AM85" s="399"/>
      <c r="AN85" s="410">
        <f>AH85</f>
        <v>0</v>
      </c>
    </row>
    <row r="86" spans="1:40" x14ac:dyDescent="0.25">
      <c r="A86" s="54" t="s">
        <v>10</v>
      </c>
      <c r="B86" s="55">
        <v>90</v>
      </c>
      <c r="C86" s="56">
        <v>90</v>
      </c>
      <c r="D86" s="56">
        <v>85</v>
      </c>
      <c r="E86" s="56">
        <v>97</v>
      </c>
      <c r="F86" s="56">
        <v>95</v>
      </c>
      <c r="G86" s="57">
        <v>93</v>
      </c>
      <c r="H86" s="56">
        <v>90</v>
      </c>
      <c r="I86" s="56">
        <v>85</v>
      </c>
      <c r="J86" s="56">
        <v>88</v>
      </c>
      <c r="K86" s="56">
        <v>90</v>
      </c>
      <c r="L86" s="57">
        <v>85</v>
      </c>
      <c r="M86" s="56">
        <v>85</v>
      </c>
      <c r="N86" s="56">
        <v>86</v>
      </c>
      <c r="O86" s="56">
        <v>87</v>
      </c>
      <c r="P86" s="56">
        <v>85</v>
      </c>
      <c r="Q86" s="57">
        <v>80</v>
      </c>
      <c r="R86" s="56">
        <v>85</v>
      </c>
      <c r="S86" s="56">
        <v>85</v>
      </c>
      <c r="T86" s="56">
        <v>83</v>
      </c>
      <c r="U86" s="56">
        <v>78</v>
      </c>
      <c r="V86" s="57">
        <v>79</v>
      </c>
      <c r="W86" s="56">
        <v>80</v>
      </c>
      <c r="X86" s="56">
        <v>85</v>
      </c>
      <c r="Y86" s="56">
        <v>91</v>
      </c>
      <c r="Z86" s="56">
        <v>93</v>
      </c>
      <c r="AA86" s="57">
        <v>93</v>
      </c>
      <c r="AB86" s="56">
        <v>90</v>
      </c>
      <c r="AC86" s="56">
        <v>88</v>
      </c>
      <c r="AD86" s="56">
        <v>88</v>
      </c>
      <c r="AE86" s="56">
        <v>88</v>
      </c>
      <c r="AF86" s="56">
        <v>90</v>
      </c>
      <c r="AG86" s="58">
        <f t="shared" si="52"/>
        <v>2707</v>
      </c>
      <c r="AH86" s="149">
        <f t="shared" si="53"/>
        <v>87.322580645161295</v>
      </c>
      <c r="AI86" s="122">
        <f t="shared" si="54"/>
        <v>97</v>
      </c>
      <c r="AJ86" s="140">
        <f t="shared" si="55"/>
        <v>78</v>
      </c>
      <c r="AK86" s="30">
        <f>(AG86+'Min. Temp. Data 1897-1898'!AG86)/62</f>
        <v>77.193548387096769</v>
      </c>
      <c r="AM86" s="308"/>
    </row>
    <row r="87" spans="1:40" x14ac:dyDescent="0.25">
      <c r="A87" s="35" t="s">
        <v>45</v>
      </c>
      <c r="B87" s="14">
        <v>85</v>
      </c>
      <c r="C87" s="32">
        <v>96</v>
      </c>
      <c r="D87" s="32">
        <v>100</v>
      </c>
      <c r="E87" s="32">
        <v>94</v>
      </c>
      <c r="F87" s="32">
        <v>98</v>
      </c>
      <c r="G87" s="21">
        <v>98</v>
      </c>
      <c r="H87" s="32">
        <v>96</v>
      </c>
      <c r="I87" s="32">
        <v>93</v>
      </c>
      <c r="J87" s="32">
        <v>93</v>
      </c>
      <c r="K87" s="32">
        <v>92</v>
      </c>
      <c r="L87" s="21">
        <v>92</v>
      </c>
      <c r="M87" s="32">
        <v>94</v>
      </c>
      <c r="N87" s="32">
        <v>89</v>
      </c>
      <c r="O87" s="32">
        <v>86</v>
      </c>
      <c r="P87" s="32">
        <v>88</v>
      </c>
      <c r="Q87" s="21">
        <v>89</v>
      </c>
      <c r="R87" s="32">
        <v>82</v>
      </c>
      <c r="S87" s="32">
        <v>83</v>
      </c>
      <c r="T87" s="32">
        <v>89</v>
      </c>
      <c r="U87" s="32">
        <v>77</v>
      </c>
      <c r="V87" s="21">
        <v>78</v>
      </c>
      <c r="W87" s="32">
        <v>90</v>
      </c>
      <c r="X87" s="32">
        <v>93</v>
      </c>
      <c r="Y87" s="32">
        <v>98</v>
      </c>
      <c r="Z87" s="32">
        <v>94</v>
      </c>
      <c r="AA87" s="21">
        <v>94</v>
      </c>
      <c r="AB87" s="32">
        <v>91</v>
      </c>
      <c r="AC87" s="32">
        <v>90</v>
      </c>
      <c r="AD87" s="32">
        <v>90</v>
      </c>
      <c r="AE87" s="32">
        <v>92</v>
      </c>
      <c r="AF87" s="32">
        <v>94</v>
      </c>
      <c r="AG87" s="29">
        <f t="shared" si="52"/>
        <v>2818</v>
      </c>
      <c r="AH87" s="152">
        <f t="shared" si="53"/>
        <v>90.903225806451616</v>
      </c>
      <c r="AI87" s="123">
        <f t="shared" si="54"/>
        <v>100</v>
      </c>
      <c r="AJ87" s="143">
        <f t="shared" si="55"/>
        <v>77</v>
      </c>
      <c r="AK87" s="30">
        <f>(AG87+'Min. Temp. Data 1897-1898'!AG87)/62</f>
        <v>79.225806451612897</v>
      </c>
      <c r="AL87" s="196">
        <f>AK86-AK87</f>
        <v>-2.0322580645161281</v>
      </c>
      <c r="AM87" s="308"/>
    </row>
    <row r="88" spans="1:40" x14ac:dyDescent="0.25">
      <c r="A88" s="39" t="s">
        <v>6</v>
      </c>
      <c r="B88" s="234">
        <f t="shared" ref="B88:AF88" si="57">B86-B87</f>
        <v>5</v>
      </c>
      <c r="C88" s="48">
        <f t="shared" si="57"/>
        <v>-6</v>
      </c>
      <c r="D88" s="245">
        <f t="shared" si="57"/>
        <v>-15</v>
      </c>
      <c r="E88" s="48">
        <f t="shared" si="57"/>
        <v>3</v>
      </c>
      <c r="F88" s="48">
        <f t="shared" si="57"/>
        <v>-3</v>
      </c>
      <c r="G88" s="40">
        <f t="shared" si="57"/>
        <v>-5</v>
      </c>
      <c r="H88" s="48">
        <f t="shared" si="57"/>
        <v>-6</v>
      </c>
      <c r="I88" s="48">
        <f t="shared" si="57"/>
        <v>-8</v>
      </c>
      <c r="J88" s="48">
        <f t="shared" si="57"/>
        <v>-5</v>
      </c>
      <c r="K88" s="48">
        <f t="shared" si="57"/>
        <v>-2</v>
      </c>
      <c r="L88" s="40">
        <f t="shared" si="57"/>
        <v>-7</v>
      </c>
      <c r="M88" s="48">
        <f t="shared" si="57"/>
        <v>-9</v>
      </c>
      <c r="N88" s="48">
        <f t="shared" si="57"/>
        <v>-3</v>
      </c>
      <c r="O88" s="48">
        <f t="shared" si="57"/>
        <v>1</v>
      </c>
      <c r="P88" s="48">
        <f t="shared" si="57"/>
        <v>-3</v>
      </c>
      <c r="Q88" s="40">
        <f t="shared" si="57"/>
        <v>-9</v>
      </c>
      <c r="R88" s="48">
        <f t="shared" si="57"/>
        <v>3</v>
      </c>
      <c r="S88" s="48">
        <f t="shared" si="57"/>
        <v>2</v>
      </c>
      <c r="T88" s="48">
        <f t="shared" si="57"/>
        <v>-6</v>
      </c>
      <c r="U88" s="48">
        <f t="shared" si="57"/>
        <v>1</v>
      </c>
      <c r="V88" s="40">
        <f t="shared" si="57"/>
        <v>1</v>
      </c>
      <c r="W88" s="48">
        <f t="shared" si="57"/>
        <v>-10</v>
      </c>
      <c r="X88" s="48">
        <f t="shared" si="57"/>
        <v>-8</v>
      </c>
      <c r="Y88" s="48">
        <f t="shared" si="57"/>
        <v>-7</v>
      </c>
      <c r="Z88" s="48">
        <f t="shared" si="57"/>
        <v>-1</v>
      </c>
      <c r="AA88" s="40">
        <f t="shared" si="57"/>
        <v>-1</v>
      </c>
      <c r="AB88" s="48">
        <f t="shared" si="57"/>
        <v>-1</v>
      </c>
      <c r="AC88" s="48">
        <f t="shared" si="57"/>
        <v>-2</v>
      </c>
      <c r="AD88" s="48">
        <f t="shared" si="57"/>
        <v>-2</v>
      </c>
      <c r="AE88" s="48">
        <f t="shared" si="57"/>
        <v>-4</v>
      </c>
      <c r="AF88" s="49">
        <f t="shared" si="57"/>
        <v>-4</v>
      </c>
      <c r="AG88" s="41">
        <f t="shared" si="52"/>
        <v>-111</v>
      </c>
      <c r="AH88" s="151">
        <f t="shared" si="53"/>
        <v>-3.5806451612903225</v>
      </c>
      <c r="AI88" s="133">
        <f t="shared" si="54"/>
        <v>5</v>
      </c>
      <c r="AJ88" s="142">
        <f t="shared" si="55"/>
        <v>-15</v>
      </c>
      <c r="AK88" s="399"/>
      <c r="AL88" s="399"/>
      <c r="AM88" s="400"/>
      <c r="AN88" s="410">
        <f>AH88</f>
        <v>-3.5806451612903225</v>
      </c>
    </row>
    <row r="89" spans="1:40" x14ac:dyDescent="0.25">
      <c r="A89" s="54" t="s">
        <v>10</v>
      </c>
      <c r="B89" s="55">
        <v>90</v>
      </c>
      <c r="C89" s="56">
        <v>90</v>
      </c>
      <c r="D89" s="56">
        <v>85</v>
      </c>
      <c r="E89" s="56">
        <v>97</v>
      </c>
      <c r="F89" s="56">
        <v>95</v>
      </c>
      <c r="G89" s="57">
        <v>93</v>
      </c>
      <c r="H89" s="56">
        <v>90</v>
      </c>
      <c r="I89" s="56">
        <v>85</v>
      </c>
      <c r="J89" s="56">
        <v>88</v>
      </c>
      <c r="K89" s="56">
        <v>90</v>
      </c>
      <c r="L89" s="57">
        <v>85</v>
      </c>
      <c r="M89" s="56">
        <v>85</v>
      </c>
      <c r="N89" s="56">
        <v>86</v>
      </c>
      <c r="O89" s="56">
        <v>87</v>
      </c>
      <c r="P89" s="56">
        <v>85</v>
      </c>
      <c r="Q89" s="57">
        <v>80</v>
      </c>
      <c r="R89" s="56">
        <v>85</v>
      </c>
      <c r="S89" s="56">
        <v>85</v>
      </c>
      <c r="T89" s="56">
        <v>83</v>
      </c>
      <c r="U89" s="56">
        <v>78</v>
      </c>
      <c r="V89" s="57">
        <v>79</v>
      </c>
      <c r="W89" s="56">
        <v>80</v>
      </c>
      <c r="X89" s="56">
        <v>85</v>
      </c>
      <c r="Y89" s="56">
        <v>91</v>
      </c>
      <c r="Z89" s="56">
        <v>93</v>
      </c>
      <c r="AA89" s="57">
        <v>93</v>
      </c>
      <c r="AB89" s="56">
        <v>90</v>
      </c>
      <c r="AC89" s="56">
        <v>88</v>
      </c>
      <c r="AD89" s="56">
        <v>88</v>
      </c>
      <c r="AE89" s="56">
        <v>88</v>
      </c>
      <c r="AF89" s="56">
        <v>90</v>
      </c>
      <c r="AG89" s="58">
        <f t="shared" si="52"/>
        <v>2707</v>
      </c>
      <c r="AH89" s="149">
        <f t="shared" si="53"/>
        <v>87.322580645161295</v>
      </c>
      <c r="AI89" s="122">
        <f t="shared" si="54"/>
        <v>97</v>
      </c>
      <c r="AJ89" s="140">
        <f t="shared" si="55"/>
        <v>78</v>
      </c>
      <c r="AK89" s="30">
        <f>(AG89+'Min. Temp. Data 1897-1898'!AG89)/62</f>
        <v>77.193548387096769</v>
      </c>
      <c r="AM89" s="308"/>
    </row>
    <row r="90" spans="1:40" x14ac:dyDescent="0.25">
      <c r="A90" s="12" t="s">
        <v>12</v>
      </c>
      <c r="B90" s="14">
        <v>83</v>
      </c>
      <c r="C90" s="32">
        <v>90</v>
      </c>
      <c r="D90" s="32">
        <v>97</v>
      </c>
      <c r="E90" s="32">
        <v>93</v>
      </c>
      <c r="F90" s="32">
        <v>90</v>
      </c>
      <c r="G90" s="21">
        <v>92</v>
      </c>
      <c r="H90" s="32">
        <v>89</v>
      </c>
      <c r="I90" s="32">
        <v>88</v>
      </c>
      <c r="J90" s="32">
        <v>89</v>
      </c>
      <c r="K90" s="32">
        <v>87</v>
      </c>
      <c r="L90" s="21">
        <v>86</v>
      </c>
      <c r="M90" s="32">
        <v>88</v>
      </c>
      <c r="N90" s="32">
        <v>83</v>
      </c>
      <c r="O90" s="32">
        <v>82</v>
      </c>
      <c r="P90" s="32">
        <v>83</v>
      </c>
      <c r="Q90" s="21">
        <v>88</v>
      </c>
      <c r="R90" s="32">
        <v>83</v>
      </c>
      <c r="S90" s="32">
        <v>81</v>
      </c>
      <c r="T90" s="32">
        <v>88</v>
      </c>
      <c r="U90" s="32">
        <v>78</v>
      </c>
      <c r="V90" s="21">
        <v>78</v>
      </c>
      <c r="W90" s="32">
        <v>89</v>
      </c>
      <c r="X90" s="32">
        <v>91</v>
      </c>
      <c r="Y90" s="32">
        <v>92</v>
      </c>
      <c r="Z90" s="32">
        <v>92</v>
      </c>
      <c r="AA90" s="21">
        <v>91</v>
      </c>
      <c r="AB90" s="32">
        <v>92</v>
      </c>
      <c r="AC90" s="32">
        <v>84</v>
      </c>
      <c r="AD90" s="32">
        <v>85</v>
      </c>
      <c r="AE90" s="32">
        <v>87</v>
      </c>
      <c r="AF90" s="32">
        <v>91</v>
      </c>
      <c r="AG90" s="29">
        <f t="shared" si="52"/>
        <v>2710</v>
      </c>
      <c r="AH90" s="152">
        <f t="shared" si="53"/>
        <v>87.41935483870968</v>
      </c>
      <c r="AI90" s="123">
        <f t="shared" si="54"/>
        <v>97</v>
      </c>
      <c r="AJ90" s="143">
        <f t="shared" si="55"/>
        <v>78</v>
      </c>
      <c r="AK90" s="30">
        <f>(AG90+'Min. Temp. Data 1897-1898'!AG90)/62</f>
        <v>77.306451612903231</v>
      </c>
      <c r="AL90" s="196">
        <f>AK89-AK90</f>
        <v>-0.11290322580646261</v>
      </c>
      <c r="AM90" s="308"/>
    </row>
    <row r="91" spans="1:40" x14ac:dyDescent="0.25">
      <c r="A91" s="39" t="s">
        <v>6</v>
      </c>
      <c r="B91" s="234">
        <f t="shared" ref="B91:AF91" si="58">B89-B90</f>
        <v>7</v>
      </c>
      <c r="C91" s="48">
        <f t="shared" si="58"/>
        <v>0</v>
      </c>
      <c r="D91" s="245">
        <f t="shared" si="58"/>
        <v>-12</v>
      </c>
      <c r="E91" s="48">
        <f t="shared" si="58"/>
        <v>4</v>
      </c>
      <c r="F91" s="48">
        <f t="shared" si="58"/>
        <v>5</v>
      </c>
      <c r="G91" s="40">
        <f t="shared" si="58"/>
        <v>1</v>
      </c>
      <c r="H91" s="48">
        <f t="shared" si="58"/>
        <v>1</v>
      </c>
      <c r="I91" s="48">
        <f t="shared" si="58"/>
        <v>-3</v>
      </c>
      <c r="J91" s="48">
        <f t="shared" si="58"/>
        <v>-1</v>
      </c>
      <c r="K91" s="48">
        <f t="shared" si="58"/>
        <v>3</v>
      </c>
      <c r="L91" s="40">
        <f t="shared" si="58"/>
        <v>-1</v>
      </c>
      <c r="M91" s="48">
        <f t="shared" si="58"/>
        <v>-3</v>
      </c>
      <c r="N91" s="48">
        <f t="shared" si="58"/>
        <v>3</v>
      </c>
      <c r="O91" s="48">
        <f t="shared" si="58"/>
        <v>5</v>
      </c>
      <c r="P91" s="48">
        <f t="shared" si="58"/>
        <v>2</v>
      </c>
      <c r="Q91" s="40">
        <f t="shared" si="58"/>
        <v>-8</v>
      </c>
      <c r="R91" s="48">
        <f t="shared" si="58"/>
        <v>2</v>
      </c>
      <c r="S91" s="48">
        <f t="shared" si="58"/>
        <v>4</v>
      </c>
      <c r="T91" s="48">
        <f t="shared" si="58"/>
        <v>-5</v>
      </c>
      <c r="U91" s="48">
        <f t="shared" si="58"/>
        <v>0</v>
      </c>
      <c r="V91" s="40">
        <f t="shared" si="58"/>
        <v>1</v>
      </c>
      <c r="W91" s="48">
        <f t="shared" si="58"/>
        <v>-9</v>
      </c>
      <c r="X91" s="48">
        <f t="shared" si="58"/>
        <v>-6</v>
      </c>
      <c r="Y91" s="48">
        <f t="shared" si="58"/>
        <v>-1</v>
      </c>
      <c r="Z91" s="48">
        <f t="shared" si="58"/>
        <v>1</v>
      </c>
      <c r="AA91" s="40">
        <f t="shared" si="58"/>
        <v>2</v>
      </c>
      <c r="AB91" s="48">
        <f t="shared" si="58"/>
        <v>-2</v>
      </c>
      <c r="AC91" s="48">
        <f t="shared" si="58"/>
        <v>4</v>
      </c>
      <c r="AD91" s="48">
        <f t="shared" si="58"/>
        <v>3</v>
      </c>
      <c r="AE91" s="48">
        <f t="shared" si="58"/>
        <v>1</v>
      </c>
      <c r="AF91" s="49">
        <f t="shared" si="58"/>
        <v>-1</v>
      </c>
      <c r="AG91" s="41">
        <f t="shared" si="52"/>
        <v>-3</v>
      </c>
      <c r="AH91" s="151">
        <f t="shared" si="53"/>
        <v>-9.6774193548387094E-2</v>
      </c>
      <c r="AI91" s="133">
        <f t="shared" si="54"/>
        <v>7</v>
      </c>
      <c r="AJ91" s="142">
        <f t="shared" si="55"/>
        <v>-12</v>
      </c>
      <c r="AK91" s="399"/>
      <c r="AL91" s="399"/>
      <c r="AM91" s="400"/>
      <c r="AN91" s="410">
        <f>AH91</f>
        <v>-9.6774193548387094E-2</v>
      </c>
    </row>
    <row r="92" spans="1:40" x14ac:dyDescent="0.25">
      <c r="A92" s="54" t="s">
        <v>10</v>
      </c>
      <c r="B92" s="55">
        <v>90</v>
      </c>
      <c r="C92" s="56">
        <v>90</v>
      </c>
      <c r="D92" s="56">
        <v>85</v>
      </c>
      <c r="E92" s="56">
        <v>97</v>
      </c>
      <c r="F92" s="56">
        <v>95</v>
      </c>
      <c r="G92" s="57">
        <v>93</v>
      </c>
      <c r="H92" s="56">
        <v>90</v>
      </c>
      <c r="I92" s="56">
        <v>85</v>
      </c>
      <c r="J92" s="56">
        <v>88</v>
      </c>
      <c r="K92" s="56">
        <v>90</v>
      </c>
      <c r="L92" s="57">
        <v>85</v>
      </c>
      <c r="M92" s="56">
        <v>85</v>
      </c>
      <c r="N92" s="56">
        <v>86</v>
      </c>
      <c r="O92" s="56">
        <v>87</v>
      </c>
      <c r="P92" s="56">
        <v>85</v>
      </c>
      <c r="Q92" s="57">
        <v>80</v>
      </c>
      <c r="R92" s="56">
        <v>85</v>
      </c>
      <c r="S92" s="56">
        <v>85</v>
      </c>
      <c r="T92" s="56">
        <v>83</v>
      </c>
      <c r="U92" s="56">
        <v>78</v>
      </c>
      <c r="V92" s="57">
        <v>79</v>
      </c>
      <c r="W92" s="56">
        <v>80</v>
      </c>
      <c r="X92" s="56">
        <v>85</v>
      </c>
      <c r="Y92" s="56">
        <v>91</v>
      </c>
      <c r="Z92" s="56">
        <v>93</v>
      </c>
      <c r="AA92" s="57">
        <v>93</v>
      </c>
      <c r="AB92" s="56">
        <v>90</v>
      </c>
      <c r="AC92" s="56">
        <v>88</v>
      </c>
      <c r="AD92" s="56">
        <v>88</v>
      </c>
      <c r="AE92" s="56">
        <v>88</v>
      </c>
      <c r="AF92" s="56">
        <v>90</v>
      </c>
      <c r="AG92" s="58">
        <f t="shared" si="52"/>
        <v>2707</v>
      </c>
      <c r="AH92" s="149">
        <f t="shared" si="53"/>
        <v>87.322580645161295</v>
      </c>
      <c r="AI92" s="122">
        <f t="shared" si="54"/>
        <v>97</v>
      </c>
      <c r="AJ92" s="140">
        <f t="shared" si="55"/>
        <v>78</v>
      </c>
      <c r="AK92" s="30">
        <f>(AG92+'Min. Temp. Data 1897-1898'!AG92)/62</f>
        <v>77.193548387096769</v>
      </c>
      <c r="AM92" s="308"/>
    </row>
    <row r="93" spans="1:40" x14ac:dyDescent="0.25">
      <c r="A93" s="12" t="s">
        <v>35</v>
      </c>
      <c r="B93" s="15">
        <v>89</v>
      </c>
      <c r="C93" s="3">
        <v>90</v>
      </c>
      <c r="D93" s="3">
        <v>92</v>
      </c>
      <c r="E93" s="3">
        <v>86</v>
      </c>
      <c r="F93" s="3">
        <v>87</v>
      </c>
      <c r="G93" s="3">
        <v>88</v>
      </c>
      <c r="H93" s="3">
        <v>87</v>
      </c>
      <c r="I93" s="3">
        <v>84</v>
      </c>
      <c r="J93" s="3">
        <v>84</v>
      </c>
      <c r="K93" s="3">
        <v>81</v>
      </c>
      <c r="L93" s="3">
        <v>87</v>
      </c>
      <c r="M93" s="3">
        <v>88</v>
      </c>
      <c r="N93" s="3">
        <v>82</v>
      </c>
      <c r="O93" s="3">
        <v>84</v>
      </c>
      <c r="P93" s="3">
        <v>85</v>
      </c>
      <c r="Q93" s="3">
        <v>88</v>
      </c>
      <c r="R93" s="3">
        <v>86</v>
      </c>
      <c r="S93" s="3">
        <v>85</v>
      </c>
      <c r="T93" s="3">
        <v>86</v>
      </c>
      <c r="U93" s="3">
        <v>78</v>
      </c>
      <c r="V93" s="3">
        <v>84</v>
      </c>
      <c r="W93" s="3">
        <v>88</v>
      </c>
      <c r="X93" s="3">
        <v>92</v>
      </c>
      <c r="Y93" s="3">
        <v>92</v>
      </c>
      <c r="Z93" s="3">
        <v>89</v>
      </c>
      <c r="AA93" s="3">
        <v>92</v>
      </c>
      <c r="AB93" s="3">
        <v>90</v>
      </c>
      <c r="AC93" s="3">
        <v>86</v>
      </c>
      <c r="AD93" s="3">
        <v>86</v>
      </c>
      <c r="AE93" s="3">
        <v>86</v>
      </c>
      <c r="AF93" s="3">
        <v>90</v>
      </c>
      <c r="AG93" s="29">
        <f t="shared" si="52"/>
        <v>2692</v>
      </c>
      <c r="AH93" s="152">
        <f t="shared" si="53"/>
        <v>86.838709677419359</v>
      </c>
      <c r="AI93" s="123">
        <f t="shared" si="54"/>
        <v>92</v>
      </c>
      <c r="AJ93" s="143">
        <f t="shared" si="55"/>
        <v>78</v>
      </c>
      <c r="AK93" s="30">
        <f>(AG93+'Min. Temp. Data 1897-1898'!AG93)/62</f>
        <v>79.241935483870961</v>
      </c>
      <c r="AL93" s="196">
        <f>AK92-AK93</f>
        <v>-2.0483870967741922</v>
      </c>
      <c r="AM93" s="308"/>
    </row>
    <row r="94" spans="1:40" ht="13.8" thickBot="1" x14ac:dyDescent="0.3">
      <c r="A94" s="36" t="s">
        <v>6</v>
      </c>
      <c r="B94" s="17">
        <f t="shared" ref="B94:AF94" si="59">B92-B93</f>
        <v>1</v>
      </c>
      <c r="C94" s="16">
        <f t="shared" si="59"/>
        <v>0</v>
      </c>
      <c r="D94" s="16">
        <f t="shared" si="59"/>
        <v>-7</v>
      </c>
      <c r="E94" s="229">
        <f t="shared" si="59"/>
        <v>11</v>
      </c>
      <c r="F94" s="16">
        <f t="shared" si="59"/>
        <v>8</v>
      </c>
      <c r="G94" s="23">
        <f t="shared" si="59"/>
        <v>5</v>
      </c>
      <c r="H94" s="16">
        <f t="shared" si="59"/>
        <v>3</v>
      </c>
      <c r="I94" s="16">
        <f t="shared" si="59"/>
        <v>1</v>
      </c>
      <c r="J94" s="16">
        <f t="shared" si="59"/>
        <v>4</v>
      </c>
      <c r="K94" s="16">
        <f t="shared" si="59"/>
        <v>9</v>
      </c>
      <c r="L94" s="23">
        <f t="shared" si="59"/>
        <v>-2</v>
      </c>
      <c r="M94" s="16">
        <f t="shared" si="59"/>
        <v>-3</v>
      </c>
      <c r="N94" s="16">
        <f t="shared" si="59"/>
        <v>4</v>
      </c>
      <c r="O94" s="16">
        <f t="shared" si="59"/>
        <v>3</v>
      </c>
      <c r="P94" s="16">
        <f t="shared" si="59"/>
        <v>0</v>
      </c>
      <c r="Q94" s="231">
        <f t="shared" si="59"/>
        <v>-8</v>
      </c>
      <c r="R94" s="16">
        <f t="shared" si="59"/>
        <v>-1</v>
      </c>
      <c r="S94" s="16">
        <f t="shared" si="59"/>
        <v>0</v>
      </c>
      <c r="T94" s="16">
        <f t="shared" si="59"/>
        <v>-3</v>
      </c>
      <c r="U94" s="16">
        <f t="shared" si="59"/>
        <v>0</v>
      </c>
      <c r="V94" s="23">
        <f t="shared" si="59"/>
        <v>-5</v>
      </c>
      <c r="W94" s="230">
        <f t="shared" si="59"/>
        <v>-8</v>
      </c>
      <c r="X94" s="16">
        <f t="shared" si="59"/>
        <v>-7</v>
      </c>
      <c r="Y94" s="16">
        <f t="shared" si="59"/>
        <v>-1</v>
      </c>
      <c r="Z94" s="16">
        <f t="shared" si="59"/>
        <v>4</v>
      </c>
      <c r="AA94" s="23">
        <f t="shared" si="59"/>
        <v>1</v>
      </c>
      <c r="AB94" s="16">
        <f t="shared" si="59"/>
        <v>0</v>
      </c>
      <c r="AC94" s="16">
        <f t="shared" si="59"/>
        <v>2</v>
      </c>
      <c r="AD94" s="16">
        <f t="shared" si="59"/>
        <v>2</v>
      </c>
      <c r="AE94" s="16">
        <f t="shared" si="59"/>
        <v>2</v>
      </c>
      <c r="AF94" s="16">
        <f t="shared" si="59"/>
        <v>0</v>
      </c>
      <c r="AG94" s="25">
        <f t="shared" si="52"/>
        <v>15</v>
      </c>
      <c r="AH94" s="153">
        <f t="shared" si="53"/>
        <v>0.4838709677419355</v>
      </c>
      <c r="AI94" s="137">
        <f t="shared" si="54"/>
        <v>11</v>
      </c>
      <c r="AJ94" s="146">
        <f t="shared" si="55"/>
        <v>-8</v>
      </c>
      <c r="AK94" s="401"/>
      <c r="AL94" s="401"/>
      <c r="AM94" s="403"/>
      <c r="AN94" s="411">
        <f>AH94</f>
        <v>0.4838709677419355</v>
      </c>
    </row>
    <row r="95" spans="1:40" ht="15.6" x14ac:dyDescent="0.3">
      <c r="A95" s="37" t="s">
        <v>13</v>
      </c>
      <c r="B95" s="18">
        <v>1</v>
      </c>
      <c r="C95" s="11">
        <v>2</v>
      </c>
      <c r="D95" s="11">
        <v>3</v>
      </c>
      <c r="E95" s="11">
        <v>4</v>
      </c>
      <c r="F95" s="11">
        <v>5</v>
      </c>
      <c r="G95" s="19">
        <v>6</v>
      </c>
      <c r="H95" s="11">
        <v>7</v>
      </c>
      <c r="I95" s="11">
        <v>8</v>
      </c>
      <c r="J95" s="11">
        <v>9</v>
      </c>
      <c r="K95" s="11">
        <v>10</v>
      </c>
      <c r="L95" s="19">
        <v>11</v>
      </c>
      <c r="M95" s="11">
        <v>12</v>
      </c>
      <c r="N95" s="11">
        <v>13</v>
      </c>
      <c r="O95" s="11">
        <v>14</v>
      </c>
      <c r="P95" s="11">
        <v>15</v>
      </c>
      <c r="Q95" s="19">
        <v>16</v>
      </c>
      <c r="R95" s="11">
        <v>17</v>
      </c>
      <c r="S95" s="11">
        <v>18</v>
      </c>
      <c r="T95" s="11">
        <v>19</v>
      </c>
      <c r="U95" s="11">
        <v>20</v>
      </c>
      <c r="V95" s="19">
        <v>21</v>
      </c>
      <c r="W95" s="11">
        <v>22</v>
      </c>
      <c r="X95" s="11">
        <v>23</v>
      </c>
      <c r="Y95" s="11">
        <v>24</v>
      </c>
      <c r="Z95" s="11">
        <v>25</v>
      </c>
      <c r="AA95" s="19">
        <v>26</v>
      </c>
      <c r="AB95" s="11">
        <v>27</v>
      </c>
      <c r="AC95" s="11">
        <v>28</v>
      </c>
      <c r="AD95" s="11">
        <v>29</v>
      </c>
      <c r="AE95" s="11">
        <v>30</v>
      </c>
      <c r="AF95" s="11">
        <v>31</v>
      </c>
      <c r="AG95" s="8" t="s">
        <v>0</v>
      </c>
      <c r="AH95" s="148" t="s">
        <v>1</v>
      </c>
      <c r="AI95" s="131" t="s">
        <v>2</v>
      </c>
      <c r="AJ95" s="139" t="s">
        <v>3</v>
      </c>
    </row>
    <row r="96" spans="1:40" x14ac:dyDescent="0.25">
      <c r="A96" s="54" t="s">
        <v>10</v>
      </c>
      <c r="B96" s="55">
        <v>90</v>
      </c>
      <c r="C96" s="56">
        <v>90</v>
      </c>
      <c r="D96" s="56">
        <v>93</v>
      </c>
      <c r="E96" s="56">
        <v>95</v>
      </c>
      <c r="F96" s="56">
        <v>85</v>
      </c>
      <c r="G96" s="57">
        <v>88</v>
      </c>
      <c r="H96" s="56">
        <v>85</v>
      </c>
      <c r="I96" s="56">
        <v>80</v>
      </c>
      <c r="J96" s="56">
        <v>86</v>
      </c>
      <c r="K96" s="56">
        <v>91</v>
      </c>
      <c r="L96" s="57">
        <v>90</v>
      </c>
      <c r="M96" s="56">
        <v>85</v>
      </c>
      <c r="N96" s="56">
        <v>88</v>
      </c>
      <c r="O96" s="56">
        <v>92</v>
      </c>
      <c r="P96" s="56">
        <v>95</v>
      </c>
      <c r="Q96" s="57">
        <v>94</v>
      </c>
      <c r="R96" s="56">
        <v>87</v>
      </c>
      <c r="S96" s="56">
        <v>87</v>
      </c>
      <c r="T96" s="56">
        <v>85</v>
      </c>
      <c r="U96" s="56">
        <v>86</v>
      </c>
      <c r="V96" s="105">
        <v>88</v>
      </c>
      <c r="W96" s="56">
        <v>85</v>
      </c>
      <c r="X96" s="56">
        <v>85</v>
      </c>
      <c r="Y96" s="56">
        <v>85</v>
      </c>
      <c r="Z96" s="56">
        <v>85</v>
      </c>
      <c r="AA96" s="57">
        <v>85</v>
      </c>
      <c r="AB96" s="56">
        <v>88</v>
      </c>
      <c r="AC96" s="56">
        <v>90</v>
      </c>
      <c r="AD96" s="56">
        <v>90</v>
      </c>
      <c r="AE96" s="56">
        <v>95</v>
      </c>
      <c r="AF96" s="56">
        <v>86</v>
      </c>
      <c r="AG96" s="58">
        <f t="shared" ref="AG96:AG107" si="60">SUM(B96:AF96)</f>
        <v>2734</v>
      </c>
      <c r="AH96" s="149">
        <f t="shared" ref="AH96:AH107" si="61">AVERAGE(B96:AF96)</f>
        <v>88.193548387096769</v>
      </c>
      <c r="AI96" s="122">
        <f t="shared" ref="AI96:AI107" si="62">MAX(B96:AF96)</f>
        <v>95</v>
      </c>
      <c r="AJ96" s="140">
        <f t="shared" ref="AJ96:AJ107" si="63">MIN(B96:AF96)</f>
        <v>80</v>
      </c>
      <c r="AK96" s="82">
        <f>(AG96+'Min. Temp. Data 1897-1898'!AG96)/62</f>
        <v>76.370967741935488</v>
      </c>
      <c r="AN96" s="293" t="s">
        <v>98</v>
      </c>
    </row>
    <row r="97" spans="1:40" x14ac:dyDescent="0.25">
      <c r="A97" s="12" t="s">
        <v>7</v>
      </c>
      <c r="B97" s="15">
        <v>90</v>
      </c>
      <c r="C97" s="3">
        <v>90</v>
      </c>
      <c r="D97" s="3">
        <v>93</v>
      </c>
      <c r="E97" s="3">
        <v>95</v>
      </c>
      <c r="F97" s="3">
        <v>85</v>
      </c>
      <c r="G97" s="22">
        <v>88</v>
      </c>
      <c r="H97" s="3">
        <v>85</v>
      </c>
      <c r="I97" s="3">
        <v>80</v>
      </c>
      <c r="J97" s="3">
        <v>86</v>
      </c>
      <c r="K97" s="3">
        <v>91</v>
      </c>
      <c r="L97" s="22">
        <v>90</v>
      </c>
      <c r="M97" s="3">
        <v>85</v>
      </c>
      <c r="N97" s="3">
        <v>88</v>
      </c>
      <c r="O97" s="3">
        <v>92</v>
      </c>
      <c r="P97" s="3">
        <v>95</v>
      </c>
      <c r="Q97" s="22">
        <v>94</v>
      </c>
      <c r="R97" s="3">
        <v>87</v>
      </c>
      <c r="S97" s="3">
        <v>87</v>
      </c>
      <c r="T97" s="3">
        <v>85</v>
      </c>
      <c r="U97" s="3">
        <v>86</v>
      </c>
      <c r="V97" s="21">
        <v>88</v>
      </c>
      <c r="W97" s="3">
        <v>85</v>
      </c>
      <c r="X97" s="3">
        <v>85</v>
      </c>
      <c r="Y97" s="3">
        <v>85</v>
      </c>
      <c r="Z97" s="3">
        <v>85</v>
      </c>
      <c r="AA97" s="22">
        <v>85</v>
      </c>
      <c r="AB97" s="3">
        <v>88</v>
      </c>
      <c r="AC97" s="3">
        <v>90</v>
      </c>
      <c r="AD97" s="3">
        <v>90</v>
      </c>
      <c r="AE97" s="3">
        <v>95</v>
      </c>
      <c r="AF97" s="3">
        <v>86</v>
      </c>
      <c r="AG97" s="5">
        <f t="shared" si="60"/>
        <v>2734</v>
      </c>
      <c r="AH97" s="150">
        <f t="shared" si="61"/>
        <v>88.193548387096769</v>
      </c>
      <c r="AI97" s="132">
        <f t="shared" si="62"/>
        <v>95</v>
      </c>
      <c r="AJ97" s="141">
        <f t="shared" si="63"/>
        <v>80</v>
      </c>
      <c r="AK97" s="82">
        <f>(AG97+'Min. Temp. Data 1897-1898'!AG97)/62</f>
        <v>76.370967741935488</v>
      </c>
      <c r="AL97" s="196">
        <f>AK96-AK97</f>
        <v>0</v>
      </c>
      <c r="AN97" s="12" t="s">
        <v>96</v>
      </c>
    </row>
    <row r="98" spans="1:40" x14ac:dyDescent="0.25">
      <c r="A98" s="39" t="s">
        <v>6</v>
      </c>
      <c r="B98" s="47">
        <f t="shared" ref="B98:AF98" si="64">B96-B97</f>
        <v>0</v>
      </c>
      <c r="C98" s="48">
        <f t="shared" si="64"/>
        <v>0</v>
      </c>
      <c r="D98" s="48">
        <f t="shared" si="64"/>
        <v>0</v>
      </c>
      <c r="E98" s="48">
        <f t="shared" si="64"/>
        <v>0</v>
      </c>
      <c r="F98" s="48">
        <f t="shared" si="64"/>
        <v>0</v>
      </c>
      <c r="G98" s="40">
        <f t="shared" si="64"/>
        <v>0</v>
      </c>
      <c r="H98" s="48">
        <f t="shared" si="64"/>
        <v>0</v>
      </c>
      <c r="I98" s="48">
        <f t="shared" si="64"/>
        <v>0</v>
      </c>
      <c r="J98" s="48">
        <f t="shared" si="64"/>
        <v>0</v>
      </c>
      <c r="K98" s="48">
        <f t="shared" si="64"/>
        <v>0</v>
      </c>
      <c r="L98" s="40">
        <f t="shared" si="64"/>
        <v>0</v>
      </c>
      <c r="M98" s="48">
        <f t="shared" si="64"/>
        <v>0</v>
      </c>
      <c r="N98" s="48">
        <f t="shared" si="64"/>
        <v>0</v>
      </c>
      <c r="O98" s="48">
        <f t="shared" si="64"/>
        <v>0</v>
      </c>
      <c r="P98" s="48">
        <f t="shared" si="64"/>
        <v>0</v>
      </c>
      <c r="Q98" s="40">
        <f t="shared" si="64"/>
        <v>0</v>
      </c>
      <c r="R98" s="48">
        <f t="shared" si="64"/>
        <v>0</v>
      </c>
      <c r="S98" s="48">
        <f t="shared" si="64"/>
        <v>0</v>
      </c>
      <c r="T98" s="48">
        <f t="shared" si="64"/>
        <v>0</v>
      </c>
      <c r="U98" s="48">
        <f t="shared" si="64"/>
        <v>0</v>
      </c>
      <c r="V98" s="40">
        <f t="shared" si="64"/>
        <v>0</v>
      </c>
      <c r="W98" s="48">
        <f t="shared" si="64"/>
        <v>0</v>
      </c>
      <c r="X98" s="48">
        <f t="shared" si="64"/>
        <v>0</v>
      </c>
      <c r="Y98" s="48">
        <f t="shared" si="64"/>
        <v>0</v>
      </c>
      <c r="Z98" s="48">
        <f t="shared" si="64"/>
        <v>0</v>
      </c>
      <c r="AA98" s="40">
        <f t="shared" si="64"/>
        <v>0</v>
      </c>
      <c r="AB98" s="48">
        <f t="shared" si="64"/>
        <v>0</v>
      </c>
      <c r="AC98" s="48">
        <f t="shared" si="64"/>
        <v>0</v>
      </c>
      <c r="AD98" s="48">
        <f t="shared" si="64"/>
        <v>0</v>
      </c>
      <c r="AE98" s="48">
        <f t="shared" si="64"/>
        <v>0</v>
      </c>
      <c r="AF98" s="49">
        <f t="shared" si="64"/>
        <v>0</v>
      </c>
      <c r="AG98" s="41">
        <f t="shared" si="60"/>
        <v>0</v>
      </c>
      <c r="AH98" s="151">
        <f t="shared" si="61"/>
        <v>0</v>
      </c>
      <c r="AI98" s="133">
        <f t="shared" si="62"/>
        <v>0</v>
      </c>
      <c r="AJ98" s="142">
        <f t="shared" si="63"/>
        <v>0</v>
      </c>
      <c r="AK98" s="399"/>
      <c r="AL98" s="399"/>
      <c r="AM98" s="399"/>
      <c r="AN98" s="410">
        <f>AH98</f>
        <v>0</v>
      </c>
    </row>
    <row r="99" spans="1:40" x14ac:dyDescent="0.25">
      <c r="A99" s="54" t="s">
        <v>10</v>
      </c>
      <c r="B99" s="55">
        <v>90</v>
      </c>
      <c r="C99" s="56">
        <v>90</v>
      </c>
      <c r="D99" s="56">
        <v>93</v>
      </c>
      <c r="E99" s="56">
        <v>95</v>
      </c>
      <c r="F99" s="56">
        <v>85</v>
      </c>
      <c r="G99" s="57">
        <v>88</v>
      </c>
      <c r="H99" s="56">
        <v>85</v>
      </c>
      <c r="I99" s="56">
        <v>80</v>
      </c>
      <c r="J99" s="56">
        <v>86</v>
      </c>
      <c r="K99" s="56">
        <v>91</v>
      </c>
      <c r="L99" s="57">
        <v>90</v>
      </c>
      <c r="M99" s="56">
        <v>85</v>
      </c>
      <c r="N99" s="56">
        <v>88</v>
      </c>
      <c r="O99" s="56">
        <v>92</v>
      </c>
      <c r="P99" s="56">
        <v>95</v>
      </c>
      <c r="Q99" s="57">
        <v>94</v>
      </c>
      <c r="R99" s="56">
        <v>87</v>
      </c>
      <c r="S99" s="56">
        <v>87</v>
      </c>
      <c r="T99" s="56">
        <v>85</v>
      </c>
      <c r="U99" s="56">
        <v>86</v>
      </c>
      <c r="V99" s="105">
        <v>88</v>
      </c>
      <c r="W99" s="56">
        <v>85</v>
      </c>
      <c r="X99" s="56">
        <v>85</v>
      </c>
      <c r="Y99" s="56">
        <v>85</v>
      </c>
      <c r="Z99" s="56">
        <v>85</v>
      </c>
      <c r="AA99" s="57">
        <v>85</v>
      </c>
      <c r="AB99" s="56">
        <v>88</v>
      </c>
      <c r="AC99" s="56">
        <v>90</v>
      </c>
      <c r="AD99" s="56">
        <v>90</v>
      </c>
      <c r="AE99" s="56">
        <v>95</v>
      </c>
      <c r="AF99" s="56">
        <v>86</v>
      </c>
      <c r="AG99" s="58">
        <f t="shared" si="60"/>
        <v>2734</v>
      </c>
      <c r="AH99" s="149">
        <f t="shared" si="61"/>
        <v>88.193548387096769</v>
      </c>
      <c r="AI99" s="122">
        <f t="shared" si="62"/>
        <v>95</v>
      </c>
      <c r="AJ99" s="140">
        <f t="shared" si="63"/>
        <v>80</v>
      </c>
      <c r="AK99" s="30">
        <f>(AG99+'Min. Temp. Data 1897-1898'!AG99)/62</f>
        <v>76.370967741935488</v>
      </c>
      <c r="AM99" s="308"/>
    </row>
    <row r="100" spans="1:40" x14ac:dyDescent="0.25">
      <c r="A100" s="35" t="s">
        <v>45</v>
      </c>
      <c r="B100" s="15">
        <v>93</v>
      </c>
      <c r="C100" s="28">
        <v>93</v>
      </c>
      <c r="D100" s="28">
        <v>95</v>
      </c>
      <c r="E100" s="28">
        <v>95</v>
      </c>
      <c r="F100" s="28">
        <v>96</v>
      </c>
      <c r="G100" s="22">
        <v>83</v>
      </c>
      <c r="H100" s="28">
        <v>86</v>
      </c>
      <c r="I100" s="28">
        <v>89</v>
      </c>
      <c r="J100" s="28">
        <v>94</v>
      </c>
      <c r="K100" s="28">
        <v>93</v>
      </c>
      <c r="L100" s="22">
        <v>90</v>
      </c>
      <c r="M100" s="28">
        <v>90</v>
      </c>
      <c r="N100" s="28">
        <v>92</v>
      </c>
      <c r="O100" s="28">
        <v>93</v>
      </c>
      <c r="P100" s="28">
        <v>96</v>
      </c>
      <c r="Q100" s="22">
        <v>94</v>
      </c>
      <c r="R100" s="28">
        <v>89</v>
      </c>
      <c r="S100" s="28">
        <v>90</v>
      </c>
      <c r="T100" s="28">
        <v>87</v>
      </c>
      <c r="U100" s="28">
        <v>93</v>
      </c>
      <c r="V100" s="21">
        <v>94</v>
      </c>
      <c r="W100" s="28">
        <v>88</v>
      </c>
      <c r="X100" s="28">
        <v>89</v>
      </c>
      <c r="Y100" s="28">
        <v>87</v>
      </c>
      <c r="Z100" s="28">
        <v>91</v>
      </c>
      <c r="AA100" s="22">
        <v>86</v>
      </c>
      <c r="AB100" s="28">
        <v>93</v>
      </c>
      <c r="AC100" s="28">
        <v>94</v>
      </c>
      <c r="AD100" s="28">
        <v>94</v>
      </c>
      <c r="AE100" s="28">
        <v>100</v>
      </c>
      <c r="AF100" s="28">
        <v>91</v>
      </c>
      <c r="AG100" s="29">
        <f t="shared" si="60"/>
        <v>2838</v>
      </c>
      <c r="AH100" s="152">
        <f t="shared" si="61"/>
        <v>91.548387096774192</v>
      </c>
      <c r="AI100" s="123">
        <f t="shared" si="62"/>
        <v>100</v>
      </c>
      <c r="AJ100" s="143">
        <f t="shared" si="63"/>
        <v>83</v>
      </c>
      <c r="AK100" s="30">
        <f>(AG100+'Min. Temp. Data 1897-1898'!AG100)/62</f>
        <v>77.951612903225808</v>
      </c>
      <c r="AL100" s="196">
        <f>AK99-AK100</f>
        <v>-1.5806451612903203</v>
      </c>
      <c r="AM100" s="308"/>
    </row>
    <row r="101" spans="1:40" x14ac:dyDescent="0.25">
      <c r="A101" s="39" t="s">
        <v>6</v>
      </c>
      <c r="B101" s="47">
        <f t="shared" ref="B101:AF101" si="65">B99-B100</f>
        <v>-3</v>
      </c>
      <c r="C101" s="48">
        <f t="shared" si="65"/>
        <v>-3</v>
      </c>
      <c r="D101" s="48">
        <f t="shared" si="65"/>
        <v>-2</v>
      </c>
      <c r="E101" s="48">
        <f t="shared" si="65"/>
        <v>0</v>
      </c>
      <c r="F101" s="245">
        <f t="shared" si="65"/>
        <v>-11</v>
      </c>
      <c r="G101" s="237">
        <f t="shared" si="65"/>
        <v>5</v>
      </c>
      <c r="H101" s="48">
        <f t="shared" si="65"/>
        <v>-1</v>
      </c>
      <c r="I101" s="48">
        <f t="shared" si="65"/>
        <v>-9</v>
      </c>
      <c r="J101" s="48">
        <f t="shared" si="65"/>
        <v>-8</v>
      </c>
      <c r="K101" s="48">
        <f t="shared" si="65"/>
        <v>-2</v>
      </c>
      <c r="L101" s="40">
        <f t="shared" si="65"/>
        <v>0</v>
      </c>
      <c r="M101" s="48">
        <f t="shared" si="65"/>
        <v>-5</v>
      </c>
      <c r="N101" s="48">
        <f t="shared" si="65"/>
        <v>-4</v>
      </c>
      <c r="O101" s="48">
        <f t="shared" si="65"/>
        <v>-1</v>
      </c>
      <c r="P101" s="48">
        <f t="shared" si="65"/>
        <v>-1</v>
      </c>
      <c r="Q101" s="40">
        <f t="shared" si="65"/>
        <v>0</v>
      </c>
      <c r="R101" s="48">
        <f t="shared" si="65"/>
        <v>-2</v>
      </c>
      <c r="S101" s="48">
        <f t="shared" si="65"/>
        <v>-3</v>
      </c>
      <c r="T101" s="48">
        <f t="shared" si="65"/>
        <v>-2</v>
      </c>
      <c r="U101" s="48">
        <f t="shared" si="65"/>
        <v>-7</v>
      </c>
      <c r="V101" s="40">
        <f t="shared" si="65"/>
        <v>-6</v>
      </c>
      <c r="W101" s="48">
        <f t="shared" si="65"/>
        <v>-3</v>
      </c>
      <c r="X101" s="48">
        <f t="shared" si="65"/>
        <v>-4</v>
      </c>
      <c r="Y101" s="48">
        <f t="shared" si="65"/>
        <v>-2</v>
      </c>
      <c r="Z101" s="48">
        <f t="shared" si="65"/>
        <v>-6</v>
      </c>
      <c r="AA101" s="40">
        <f t="shared" si="65"/>
        <v>-1</v>
      </c>
      <c r="AB101" s="48">
        <f t="shared" si="65"/>
        <v>-5</v>
      </c>
      <c r="AC101" s="48">
        <f t="shared" si="65"/>
        <v>-4</v>
      </c>
      <c r="AD101" s="48">
        <f t="shared" si="65"/>
        <v>-4</v>
      </c>
      <c r="AE101" s="48">
        <f t="shared" si="65"/>
        <v>-5</v>
      </c>
      <c r="AF101" s="49">
        <f t="shared" si="65"/>
        <v>-5</v>
      </c>
      <c r="AG101" s="41">
        <f t="shared" si="60"/>
        <v>-104</v>
      </c>
      <c r="AH101" s="151">
        <f t="shared" si="61"/>
        <v>-3.3548387096774195</v>
      </c>
      <c r="AI101" s="133">
        <f t="shared" si="62"/>
        <v>5</v>
      </c>
      <c r="AJ101" s="142">
        <f t="shared" si="63"/>
        <v>-11</v>
      </c>
      <c r="AK101" s="399"/>
      <c r="AL101" s="399"/>
      <c r="AM101" s="400"/>
      <c r="AN101" s="410">
        <f>AH101</f>
        <v>-3.3548387096774195</v>
      </c>
    </row>
    <row r="102" spans="1:40" x14ac:dyDescent="0.25">
      <c r="A102" s="54" t="s">
        <v>10</v>
      </c>
      <c r="B102" s="55">
        <v>90</v>
      </c>
      <c r="C102" s="56">
        <v>90</v>
      </c>
      <c r="D102" s="56">
        <v>93</v>
      </c>
      <c r="E102" s="56">
        <v>95</v>
      </c>
      <c r="F102" s="56">
        <v>85</v>
      </c>
      <c r="G102" s="57">
        <v>88</v>
      </c>
      <c r="H102" s="56">
        <v>85</v>
      </c>
      <c r="I102" s="56">
        <v>80</v>
      </c>
      <c r="J102" s="56">
        <v>86</v>
      </c>
      <c r="K102" s="56">
        <v>91</v>
      </c>
      <c r="L102" s="57">
        <v>90</v>
      </c>
      <c r="M102" s="56">
        <v>85</v>
      </c>
      <c r="N102" s="56">
        <v>88</v>
      </c>
      <c r="O102" s="56">
        <v>92</v>
      </c>
      <c r="P102" s="56">
        <v>95</v>
      </c>
      <c r="Q102" s="57">
        <v>94</v>
      </c>
      <c r="R102" s="56">
        <v>87</v>
      </c>
      <c r="S102" s="56">
        <v>87</v>
      </c>
      <c r="T102" s="56">
        <v>85</v>
      </c>
      <c r="U102" s="56">
        <v>86</v>
      </c>
      <c r="V102" s="105">
        <v>88</v>
      </c>
      <c r="W102" s="56">
        <v>85</v>
      </c>
      <c r="X102" s="56">
        <v>85</v>
      </c>
      <c r="Y102" s="56">
        <v>85</v>
      </c>
      <c r="Z102" s="56">
        <v>85</v>
      </c>
      <c r="AA102" s="57">
        <v>85</v>
      </c>
      <c r="AB102" s="56">
        <v>88</v>
      </c>
      <c r="AC102" s="56">
        <v>90</v>
      </c>
      <c r="AD102" s="56">
        <v>90</v>
      </c>
      <c r="AE102" s="56">
        <v>95</v>
      </c>
      <c r="AF102" s="56">
        <v>86</v>
      </c>
      <c r="AG102" s="58">
        <f t="shared" si="60"/>
        <v>2734</v>
      </c>
      <c r="AH102" s="149">
        <f t="shared" si="61"/>
        <v>88.193548387096769</v>
      </c>
      <c r="AI102" s="122">
        <f t="shared" si="62"/>
        <v>95</v>
      </c>
      <c r="AJ102" s="140">
        <f t="shared" si="63"/>
        <v>80</v>
      </c>
      <c r="AK102" s="30">
        <f>(AG102+'Min. Temp. Data 1897-1898'!AG102)/62</f>
        <v>76.370967741935488</v>
      </c>
      <c r="AM102" s="355"/>
    </row>
    <row r="103" spans="1:40" x14ac:dyDescent="0.25">
      <c r="A103" s="12" t="s">
        <v>9</v>
      </c>
      <c r="B103" s="15">
        <v>90</v>
      </c>
      <c r="C103" s="28">
        <v>89</v>
      </c>
      <c r="D103" s="28">
        <v>90</v>
      </c>
      <c r="E103" s="28">
        <v>92</v>
      </c>
      <c r="F103" s="28">
        <v>92</v>
      </c>
      <c r="G103" s="22">
        <v>77</v>
      </c>
      <c r="H103" s="28">
        <v>80</v>
      </c>
      <c r="I103" s="28">
        <v>79</v>
      </c>
      <c r="J103" s="28">
        <v>87</v>
      </c>
      <c r="K103" s="28">
        <v>95</v>
      </c>
      <c r="L103" s="22">
        <v>92</v>
      </c>
      <c r="M103" s="28">
        <v>84</v>
      </c>
      <c r="N103" s="28">
        <v>83</v>
      </c>
      <c r="O103" s="28">
        <v>94</v>
      </c>
      <c r="P103" s="28">
        <v>90</v>
      </c>
      <c r="Q103" s="22">
        <v>93</v>
      </c>
      <c r="R103" s="28">
        <v>85</v>
      </c>
      <c r="S103" s="28">
        <v>83</v>
      </c>
      <c r="T103" s="28">
        <v>84</v>
      </c>
      <c r="U103" s="28">
        <v>82</v>
      </c>
      <c r="V103" s="21">
        <v>87</v>
      </c>
      <c r="W103" s="28">
        <v>87</v>
      </c>
      <c r="X103" s="28">
        <v>81</v>
      </c>
      <c r="Y103" s="28">
        <v>82</v>
      </c>
      <c r="Z103" s="28">
        <v>89</v>
      </c>
      <c r="AA103" s="22">
        <v>82</v>
      </c>
      <c r="AB103" s="28">
        <v>89</v>
      </c>
      <c r="AC103" s="28">
        <v>88</v>
      </c>
      <c r="AD103" s="28">
        <v>87</v>
      </c>
      <c r="AE103" s="28">
        <v>94</v>
      </c>
      <c r="AF103" s="28">
        <v>83</v>
      </c>
      <c r="AG103" s="29">
        <f t="shared" si="60"/>
        <v>2690</v>
      </c>
      <c r="AH103" s="152">
        <f t="shared" si="61"/>
        <v>86.774193548387103</v>
      </c>
      <c r="AI103" s="123">
        <f t="shared" si="62"/>
        <v>95</v>
      </c>
      <c r="AJ103" s="143">
        <f t="shared" si="63"/>
        <v>77</v>
      </c>
      <c r="AK103" s="30">
        <f>(AG103+'Min. Temp. Data 1897-1898'!AG103)/62</f>
        <v>75.58064516129032</v>
      </c>
      <c r="AL103" s="196">
        <f>AK102-AK103</f>
        <v>0.79032258064516725</v>
      </c>
      <c r="AM103" s="355"/>
    </row>
    <row r="104" spans="1:40" x14ac:dyDescent="0.25">
      <c r="A104" s="39" t="s">
        <v>6</v>
      </c>
      <c r="B104" s="47">
        <f t="shared" ref="B104:AF104" si="66">B102-B103</f>
        <v>0</v>
      </c>
      <c r="C104" s="48">
        <f t="shared" si="66"/>
        <v>1</v>
      </c>
      <c r="D104" s="48">
        <f t="shared" si="66"/>
        <v>3</v>
      </c>
      <c r="E104" s="48">
        <f t="shared" si="66"/>
        <v>3</v>
      </c>
      <c r="F104" s="245">
        <f t="shared" si="66"/>
        <v>-7</v>
      </c>
      <c r="G104" s="237">
        <f t="shared" si="66"/>
        <v>11</v>
      </c>
      <c r="H104" s="48">
        <f t="shared" si="66"/>
        <v>5</v>
      </c>
      <c r="I104" s="48">
        <f t="shared" si="66"/>
        <v>1</v>
      </c>
      <c r="J104" s="48">
        <f t="shared" si="66"/>
        <v>-1</v>
      </c>
      <c r="K104" s="48">
        <f t="shared" si="66"/>
        <v>-4</v>
      </c>
      <c r="L104" s="40">
        <f t="shared" si="66"/>
        <v>-2</v>
      </c>
      <c r="M104" s="48">
        <f t="shared" si="66"/>
        <v>1</v>
      </c>
      <c r="N104" s="48">
        <f t="shared" si="66"/>
        <v>5</v>
      </c>
      <c r="O104" s="48">
        <f t="shared" si="66"/>
        <v>-2</v>
      </c>
      <c r="P104" s="48">
        <f t="shared" si="66"/>
        <v>5</v>
      </c>
      <c r="Q104" s="40">
        <f t="shared" si="66"/>
        <v>1</v>
      </c>
      <c r="R104" s="48">
        <f t="shared" si="66"/>
        <v>2</v>
      </c>
      <c r="S104" s="48">
        <f t="shared" si="66"/>
        <v>4</v>
      </c>
      <c r="T104" s="48">
        <f t="shared" si="66"/>
        <v>1</v>
      </c>
      <c r="U104" s="48">
        <f t="shared" si="66"/>
        <v>4</v>
      </c>
      <c r="V104" s="40">
        <f t="shared" si="66"/>
        <v>1</v>
      </c>
      <c r="W104" s="48">
        <f t="shared" si="66"/>
        <v>-2</v>
      </c>
      <c r="X104" s="48">
        <f t="shared" si="66"/>
        <v>4</v>
      </c>
      <c r="Y104" s="48">
        <f t="shared" si="66"/>
        <v>3</v>
      </c>
      <c r="Z104" s="48">
        <f t="shared" si="66"/>
        <v>-4</v>
      </c>
      <c r="AA104" s="40">
        <f t="shared" si="66"/>
        <v>3</v>
      </c>
      <c r="AB104" s="48">
        <f t="shared" si="66"/>
        <v>-1</v>
      </c>
      <c r="AC104" s="48">
        <f t="shared" si="66"/>
        <v>2</v>
      </c>
      <c r="AD104" s="48">
        <f t="shared" si="66"/>
        <v>3</v>
      </c>
      <c r="AE104" s="48">
        <f t="shared" si="66"/>
        <v>1</v>
      </c>
      <c r="AF104" s="49">
        <f t="shared" si="66"/>
        <v>3</v>
      </c>
      <c r="AG104" s="41">
        <f t="shared" si="60"/>
        <v>44</v>
      </c>
      <c r="AH104" s="151">
        <f t="shared" si="61"/>
        <v>1.4193548387096775</v>
      </c>
      <c r="AI104" s="133">
        <f t="shared" si="62"/>
        <v>11</v>
      </c>
      <c r="AJ104" s="142">
        <f t="shared" si="63"/>
        <v>-7</v>
      </c>
      <c r="AK104" s="399"/>
      <c r="AL104" s="399"/>
      <c r="AM104" s="402"/>
      <c r="AN104" s="410">
        <f>AH104</f>
        <v>1.4193548387096775</v>
      </c>
    </row>
    <row r="105" spans="1:40" x14ac:dyDescent="0.25">
      <c r="A105" s="54" t="s">
        <v>10</v>
      </c>
      <c r="B105" s="55">
        <v>90</v>
      </c>
      <c r="C105" s="56">
        <v>90</v>
      </c>
      <c r="D105" s="56">
        <v>93</v>
      </c>
      <c r="E105" s="56">
        <v>95</v>
      </c>
      <c r="F105" s="56">
        <v>85</v>
      </c>
      <c r="G105" s="57">
        <v>88</v>
      </c>
      <c r="H105" s="56">
        <v>85</v>
      </c>
      <c r="I105" s="56">
        <v>80</v>
      </c>
      <c r="J105" s="56">
        <v>86</v>
      </c>
      <c r="K105" s="56">
        <v>91</v>
      </c>
      <c r="L105" s="57">
        <v>90</v>
      </c>
      <c r="M105" s="56">
        <v>85</v>
      </c>
      <c r="N105" s="56">
        <v>88</v>
      </c>
      <c r="O105" s="56">
        <v>92</v>
      </c>
      <c r="P105" s="56">
        <v>95</v>
      </c>
      <c r="Q105" s="57">
        <v>94</v>
      </c>
      <c r="R105" s="56">
        <v>87</v>
      </c>
      <c r="S105" s="56">
        <v>87</v>
      </c>
      <c r="T105" s="56">
        <v>85</v>
      </c>
      <c r="U105" s="56">
        <v>86</v>
      </c>
      <c r="V105" s="105">
        <v>88</v>
      </c>
      <c r="W105" s="56">
        <v>85</v>
      </c>
      <c r="X105" s="56">
        <v>85</v>
      </c>
      <c r="Y105" s="56">
        <v>85</v>
      </c>
      <c r="Z105" s="56">
        <v>85</v>
      </c>
      <c r="AA105" s="57">
        <v>85</v>
      </c>
      <c r="AB105" s="56">
        <v>88</v>
      </c>
      <c r="AC105" s="56">
        <v>90</v>
      </c>
      <c r="AD105" s="56">
        <v>90</v>
      </c>
      <c r="AE105" s="56">
        <v>95</v>
      </c>
      <c r="AF105" s="56">
        <v>86</v>
      </c>
      <c r="AG105" s="58">
        <f t="shared" si="60"/>
        <v>2734</v>
      </c>
      <c r="AH105" s="149">
        <f t="shared" si="61"/>
        <v>88.193548387096769</v>
      </c>
      <c r="AI105" s="122">
        <f t="shared" si="62"/>
        <v>95</v>
      </c>
      <c r="AJ105" s="140">
        <f t="shared" si="63"/>
        <v>80</v>
      </c>
      <c r="AK105" s="30">
        <f>(AG105+'Min. Temp. Data 1897-1898'!AG105)/62</f>
        <v>76.370967741935488</v>
      </c>
      <c r="AM105" s="308"/>
    </row>
    <row r="106" spans="1:40" x14ac:dyDescent="0.25">
      <c r="A106" s="12" t="s">
        <v>35</v>
      </c>
      <c r="B106" s="15">
        <v>88</v>
      </c>
      <c r="C106" s="3">
        <v>84</v>
      </c>
      <c r="D106" s="3">
        <v>84</v>
      </c>
      <c r="E106" s="3">
        <v>90</v>
      </c>
      <c r="F106" s="3">
        <v>89</v>
      </c>
      <c r="G106" s="3">
        <v>77</v>
      </c>
      <c r="H106" s="3">
        <v>78</v>
      </c>
      <c r="I106" s="3">
        <v>79</v>
      </c>
      <c r="J106" s="3">
        <v>87</v>
      </c>
      <c r="K106" s="3">
        <v>86</v>
      </c>
      <c r="L106" s="3">
        <v>84</v>
      </c>
      <c r="M106" s="3">
        <v>87</v>
      </c>
      <c r="N106" s="3">
        <v>84</v>
      </c>
      <c r="O106" s="3">
        <v>92</v>
      </c>
      <c r="P106" s="3">
        <v>88</v>
      </c>
      <c r="Q106" s="3">
        <v>88</v>
      </c>
      <c r="R106" s="3">
        <v>87</v>
      </c>
      <c r="S106" s="3">
        <v>83</v>
      </c>
      <c r="T106" s="3">
        <v>78</v>
      </c>
      <c r="U106" s="3">
        <v>85</v>
      </c>
      <c r="V106" s="3">
        <v>84</v>
      </c>
      <c r="W106" s="3">
        <v>79</v>
      </c>
      <c r="X106" s="3">
        <v>84</v>
      </c>
      <c r="Y106" s="3">
        <v>82</v>
      </c>
      <c r="Z106" s="3">
        <v>88</v>
      </c>
      <c r="AA106" s="3">
        <v>84</v>
      </c>
      <c r="AB106" s="3">
        <v>88</v>
      </c>
      <c r="AC106" s="3">
        <v>86</v>
      </c>
      <c r="AD106" s="3">
        <v>86</v>
      </c>
      <c r="AE106" s="3">
        <v>92</v>
      </c>
      <c r="AF106" s="3">
        <v>82</v>
      </c>
      <c r="AG106" s="29">
        <f t="shared" si="60"/>
        <v>2633</v>
      </c>
      <c r="AH106" s="152">
        <f t="shared" si="61"/>
        <v>84.935483870967744</v>
      </c>
      <c r="AI106" s="123">
        <f t="shared" si="62"/>
        <v>92</v>
      </c>
      <c r="AJ106" s="143">
        <f t="shared" si="63"/>
        <v>77</v>
      </c>
      <c r="AK106" s="30">
        <f>(AG106+'Min. Temp. Data 1897-1898'!AG106)/62</f>
        <v>77.387096774193552</v>
      </c>
      <c r="AL106" s="196">
        <f>AK105-AK106</f>
        <v>-1.0161290322580641</v>
      </c>
      <c r="AM106" s="308"/>
    </row>
    <row r="107" spans="1:40" ht="13.8" thickBot="1" x14ac:dyDescent="0.3">
      <c r="A107" s="36" t="s">
        <v>6</v>
      </c>
      <c r="B107" s="17">
        <f t="shared" ref="B107:AF107" si="67">B105-B106</f>
        <v>2</v>
      </c>
      <c r="C107" s="16">
        <f t="shared" si="67"/>
        <v>6</v>
      </c>
      <c r="D107" s="16">
        <f t="shared" si="67"/>
        <v>9</v>
      </c>
      <c r="E107" s="16">
        <f t="shared" si="67"/>
        <v>5</v>
      </c>
      <c r="F107" s="230">
        <f t="shared" si="67"/>
        <v>-4</v>
      </c>
      <c r="G107" s="233">
        <f t="shared" si="67"/>
        <v>11</v>
      </c>
      <c r="H107" s="16">
        <f t="shared" si="67"/>
        <v>7</v>
      </c>
      <c r="I107" s="16">
        <f t="shared" si="67"/>
        <v>1</v>
      </c>
      <c r="J107" s="16">
        <f t="shared" si="67"/>
        <v>-1</v>
      </c>
      <c r="K107" s="16">
        <f t="shared" si="67"/>
        <v>5</v>
      </c>
      <c r="L107" s="23">
        <f t="shared" si="67"/>
        <v>6</v>
      </c>
      <c r="M107" s="16">
        <f t="shared" si="67"/>
        <v>-2</v>
      </c>
      <c r="N107" s="16">
        <f t="shared" si="67"/>
        <v>4</v>
      </c>
      <c r="O107" s="16">
        <f t="shared" si="67"/>
        <v>0</v>
      </c>
      <c r="P107" s="16">
        <f t="shared" si="67"/>
        <v>7</v>
      </c>
      <c r="Q107" s="23">
        <f t="shared" si="67"/>
        <v>6</v>
      </c>
      <c r="R107" s="16">
        <f t="shared" si="67"/>
        <v>0</v>
      </c>
      <c r="S107" s="16">
        <f t="shared" si="67"/>
        <v>4</v>
      </c>
      <c r="T107" s="16">
        <f t="shared" si="67"/>
        <v>7</v>
      </c>
      <c r="U107" s="16">
        <f t="shared" si="67"/>
        <v>1</v>
      </c>
      <c r="V107" s="23">
        <f t="shared" si="67"/>
        <v>4</v>
      </c>
      <c r="W107" s="16">
        <f t="shared" si="67"/>
        <v>6</v>
      </c>
      <c r="X107" s="16">
        <f t="shared" si="67"/>
        <v>1</v>
      </c>
      <c r="Y107" s="16">
        <f t="shared" si="67"/>
        <v>3</v>
      </c>
      <c r="Z107" s="16">
        <f t="shared" si="67"/>
        <v>-3</v>
      </c>
      <c r="AA107" s="23">
        <f t="shared" si="67"/>
        <v>1</v>
      </c>
      <c r="AB107" s="16">
        <f t="shared" si="67"/>
        <v>0</v>
      </c>
      <c r="AC107" s="16">
        <f t="shared" si="67"/>
        <v>4</v>
      </c>
      <c r="AD107" s="16">
        <f t="shared" si="67"/>
        <v>4</v>
      </c>
      <c r="AE107" s="16">
        <f t="shared" si="67"/>
        <v>3</v>
      </c>
      <c r="AF107" s="16">
        <f t="shared" si="67"/>
        <v>4</v>
      </c>
      <c r="AG107" s="25">
        <f t="shared" si="60"/>
        <v>101</v>
      </c>
      <c r="AH107" s="153">
        <f t="shared" si="61"/>
        <v>3.2580645161290325</v>
      </c>
      <c r="AI107" s="137">
        <f t="shared" si="62"/>
        <v>11</v>
      </c>
      <c r="AJ107" s="146">
        <f t="shared" si="63"/>
        <v>-4</v>
      </c>
      <c r="AK107" s="401"/>
      <c r="AL107" s="401"/>
      <c r="AM107" s="403"/>
      <c r="AN107" s="411">
        <f>AH107</f>
        <v>3.2580645161290325</v>
      </c>
    </row>
    <row r="108" spans="1:40" ht="15.6" x14ac:dyDescent="0.3">
      <c r="A108" s="37" t="s">
        <v>11</v>
      </c>
      <c r="B108" s="18">
        <v>1</v>
      </c>
      <c r="C108" s="11">
        <v>2</v>
      </c>
      <c r="D108" s="11">
        <v>3</v>
      </c>
      <c r="E108" s="11">
        <v>4</v>
      </c>
      <c r="F108" s="11">
        <v>5</v>
      </c>
      <c r="G108" s="19">
        <v>6</v>
      </c>
      <c r="H108" s="11">
        <v>7</v>
      </c>
      <c r="I108" s="11">
        <v>8</v>
      </c>
      <c r="J108" s="11">
        <v>9</v>
      </c>
      <c r="K108" s="11">
        <v>10</v>
      </c>
      <c r="L108" s="19">
        <v>11</v>
      </c>
      <c r="M108" s="11">
        <v>12</v>
      </c>
      <c r="N108" s="11">
        <v>13</v>
      </c>
      <c r="O108" s="11">
        <v>14</v>
      </c>
      <c r="P108" s="11">
        <v>15</v>
      </c>
      <c r="Q108" s="19">
        <v>16</v>
      </c>
      <c r="R108" s="11">
        <v>17</v>
      </c>
      <c r="S108" s="11">
        <v>18</v>
      </c>
      <c r="T108" s="11">
        <v>19</v>
      </c>
      <c r="U108" s="11">
        <v>20</v>
      </c>
      <c r="V108" s="19">
        <v>21</v>
      </c>
      <c r="W108" s="11">
        <v>22</v>
      </c>
      <c r="X108" s="11">
        <v>23</v>
      </c>
      <c r="Y108" s="11">
        <v>24</v>
      </c>
      <c r="Z108" s="11">
        <v>25</v>
      </c>
      <c r="AA108" s="19">
        <v>26</v>
      </c>
      <c r="AB108" s="11">
        <v>27</v>
      </c>
      <c r="AC108" s="11">
        <v>28</v>
      </c>
      <c r="AD108" s="11">
        <v>29</v>
      </c>
      <c r="AE108" s="11">
        <v>30</v>
      </c>
      <c r="AF108" s="11" t="s">
        <v>4</v>
      </c>
      <c r="AG108" s="8" t="s">
        <v>0</v>
      </c>
      <c r="AH108" s="148" t="s">
        <v>1</v>
      </c>
      <c r="AI108" s="131" t="s">
        <v>2</v>
      </c>
      <c r="AJ108" s="139" t="s">
        <v>3</v>
      </c>
    </row>
    <row r="109" spans="1:40" x14ac:dyDescent="0.25">
      <c r="A109" s="54" t="s">
        <v>10</v>
      </c>
      <c r="B109" s="55">
        <v>89</v>
      </c>
      <c r="C109" s="56">
        <v>90</v>
      </c>
      <c r="D109" s="56">
        <v>80</v>
      </c>
      <c r="E109" s="56">
        <v>79</v>
      </c>
      <c r="F109" s="56">
        <v>84</v>
      </c>
      <c r="G109" s="57">
        <v>89</v>
      </c>
      <c r="H109" s="56">
        <v>92</v>
      </c>
      <c r="I109" s="56">
        <v>93</v>
      </c>
      <c r="J109" s="56">
        <v>95</v>
      </c>
      <c r="K109" s="56">
        <v>96</v>
      </c>
      <c r="L109" s="57">
        <v>97</v>
      </c>
      <c r="M109" s="56">
        <v>85</v>
      </c>
      <c r="N109" s="56">
        <v>96</v>
      </c>
      <c r="O109" s="56">
        <v>94</v>
      </c>
      <c r="P109" s="56">
        <v>86</v>
      </c>
      <c r="Q109" s="57">
        <v>91</v>
      </c>
      <c r="R109" s="56">
        <v>85</v>
      </c>
      <c r="S109" s="56">
        <v>79</v>
      </c>
      <c r="T109" s="56">
        <v>82</v>
      </c>
      <c r="U109" s="56">
        <v>73</v>
      </c>
      <c r="V109" s="57">
        <v>65</v>
      </c>
      <c r="W109" s="56">
        <v>71</v>
      </c>
      <c r="X109" s="56">
        <v>66</v>
      </c>
      <c r="Y109" s="56">
        <v>79</v>
      </c>
      <c r="Z109" s="56">
        <v>80</v>
      </c>
      <c r="AA109" s="57">
        <v>88</v>
      </c>
      <c r="AB109" s="56">
        <v>76</v>
      </c>
      <c r="AC109" s="56">
        <v>70</v>
      </c>
      <c r="AD109" s="56">
        <v>77</v>
      </c>
      <c r="AE109" s="56">
        <v>84</v>
      </c>
      <c r="AF109" s="51"/>
      <c r="AG109" s="58">
        <f t="shared" ref="AG109:AG120" si="68">SUM(B109:AF109)</f>
        <v>2511</v>
      </c>
      <c r="AH109" s="20">
        <f t="shared" ref="AH109:AH120" si="69">AVERAGE(B109:AF109)</f>
        <v>83.7</v>
      </c>
      <c r="AI109" s="122">
        <f t="shared" ref="AI109:AI120" si="70">MAX(B109:AF109)</f>
        <v>97</v>
      </c>
      <c r="AJ109" s="140">
        <f t="shared" ref="AJ109:AJ120" si="71">MIN(B109:AF109)</f>
        <v>65</v>
      </c>
      <c r="AK109" s="82">
        <f>(AG109+'Min. Temp. Data 1897-1898'!AG112)/60</f>
        <v>71.583333333333329</v>
      </c>
      <c r="AN109" s="108"/>
    </row>
    <row r="110" spans="1:40" x14ac:dyDescent="0.25">
      <c r="A110" s="12" t="s">
        <v>95</v>
      </c>
      <c r="B110" s="15">
        <v>89</v>
      </c>
      <c r="C110" s="3">
        <v>90</v>
      </c>
      <c r="D110" s="3">
        <v>80</v>
      </c>
      <c r="E110" s="3">
        <v>79</v>
      </c>
      <c r="F110" s="3">
        <v>84</v>
      </c>
      <c r="G110" s="22">
        <v>89</v>
      </c>
      <c r="H110" s="3">
        <v>92</v>
      </c>
      <c r="I110" s="3">
        <v>93</v>
      </c>
      <c r="J110" s="3">
        <v>95</v>
      </c>
      <c r="K110" s="3">
        <v>96</v>
      </c>
      <c r="L110" s="22">
        <v>97</v>
      </c>
      <c r="M110" s="3">
        <v>85</v>
      </c>
      <c r="N110" s="3">
        <v>96</v>
      </c>
      <c r="O110" s="3">
        <v>94</v>
      </c>
      <c r="P110" s="3">
        <v>86</v>
      </c>
      <c r="Q110" s="22">
        <v>91</v>
      </c>
      <c r="R110" s="3">
        <v>85</v>
      </c>
      <c r="S110" s="3">
        <v>79</v>
      </c>
      <c r="T110" s="3">
        <v>82</v>
      </c>
      <c r="U110" s="3">
        <v>73</v>
      </c>
      <c r="V110" s="22">
        <v>65</v>
      </c>
      <c r="W110" s="3">
        <v>71</v>
      </c>
      <c r="X110" s="3">
        <v>66</v>
      </c>
      <c r="Y110" s="3">
        <v>79</v>
      </c>
      <c r="Z110" s="3">
        <v>80</v>
      </c>
      <c r="AA110" s="22">
        <v>88</v>
      </c>
      <c r="AB110" s="3">
        <v>76</v>
      </c>
      <c r="AC110" s="3">
        <v>70</v>
      </c>
      <c r="AD110" s="3">
        <v>77</v>
      </c>
      <c r="AE110" s="3">
        <v>84</v>
      </c>
      <c r="AF110" s="51"/>
      <c r="AG110" s="5">
        <f t="shared" si="68"/>
        <v>2511</v>
      </c>
      <c r="AH110" s="4">
        <f t="shared" si="69"/>
        <v>83.7</v>
      </c>
      <c r="AI110" s="132">
        <f t="shared" si="70"/>
        <v>97</v>
      </c>
      <c r="AJ110" s="141">
        <f t="shared" si="71"/>
        <v>65</v>
      </c>
      <c r="AK110" s="82">
        <f>(AG110+'Min. Temp. Data 1897-1898'!AG110)/60</f>
        <v>71.583333333333329</v>
      </c>
      <c r="AL110" s="196">
        <f>AK109-AK110</f>
        <v>0</v>
      </c>
      <c r="AN110" s="108"/>
    </row>
    <row r="111" spans="1:40" x14ac:dyDescent="0.25">
      <c r="A111" s="39" t="s">
        <v>6</v>
      </c>
      <c r="B111" s="47">
        <f>B109-B110</f>
        <v>0</v>
      </c>
      <c r="C111" s="48">
        <f t="shared" ref="C111:AE111" si="72">C109-C110</f>
        <v>0</v>
      </c>
      <c r="D111" s="48">
        <f t="shared" si="72"/>
        <v>0</v>
      </c>
      <c r="E111" s="48">
        <f t="shared" si="72"/>
        <v>0</v>
      </c>
      <c r="F111" s="48">
        <f t="shared" si="72"/>
        <v>0</v>
      </c>
      <c r="G111" s="48">
        <f t="shared" si="72"/>
        <v>0</v>
      </c>
      <c r="H111" s="48">
        <f t="shared" si="72"/>
        <v>0</v>
      </c>
      <c r="I111" s="48">
        <f t="shared" si="72"/>
        <v>0</v>
      </c>
      <c r="J111" s="48">
        <f t="shared" si="72"/>
        <v>0</v>
      </c>
      <c r="K111" s="48">
        <f t="shared" si="72"/>
        <v>0</v>
      </c>
      <c r="L111" s="48">
        <f t="shared" si="72"/>
        <v>0</v>
      </c>
      <c r="M111" s="48">
        <f t="shared" si="72"/>
        <v>0</v>
      </c>
      <c r="N111" s="48">
        <f t="shared" si="72"/>
        <v>0</v>
      </c>
      <c r="O111" s="48">
        <f t="shared" si="72"/>
        <v>0</v>
      </c>
      <c r="P111" s="48">
        <f t="shared" si="72"/>
        <v>0</v>
      </c>
      <c r="Q111" s="48">
        <f t="shared" si="72"/>
        <v>0</v>
      </c>
      <c r="R111" s="48">
        <f t="shared" si="72"/>
        <v>0</v>
      </c>
      <c r="S111" s="48">
        <f t="shared" si="72"/>
        <v>0</v>
      </c>
      <c r="T111" s="48">
        <f t="shared" si="72"/>
        <v>0</v>
      </c>
      <c r="U111" s="48">
        <f t="shared" si="72"/>
        <v>0</v>
      </c>
      <c r="V111" s="48">
        <f t="shared" si="72"/>
        <v>0</v>
      </c>
      <c r="W111" s="48">
        <f t="shared" si="72"/>
        <v>0</v>
      </c>
      <c r="X111" s="48">
        <f t="shared" si="72"/>
        <v>0</v>
      </c>
      <c r="Y111" s="48">
        <f t="shared" si="72"/>
        <v>0</v>
      </c>
      <c r="Z111" s="48">
        <f t="shared" si="72"/>
        <v>0</v>
      </c>
      <c r="AA111" s="48">
        <f t="shared" si="72"/>
        <v>0</v>
      </c>
      <c r="AB111" s="48">
        <f t="shared" si="72"/>
        <v>0</v>
      </c>
      <c r="AC111" s="48">
        <f t="shared" si="72"/>
        <v>0</v>
      </c>
      <c r="AD111" s="48">
        <f t="shared" si="72"/>
        <v>0</v>
      </c>
      <c r="AE111" s="48">
        <f t="shared" si="72"/>
        <v>0</v>
      </c>
      <c r="AF111" s="51"/>
      <c r="AG111" s="41">
        <f t="shared" si="68"/>
        <v>0</v>
      </c>
      <c r="AH111" s="42">
        <f t="shared" si="69"/>
        <v>0</v>
      </c>
      <c r="AI111" s="133">
        <f t="shared" si="70"/>
        <v>0</v>
      </c>
      <c r="AJ111" s="142">
        <f t="shared" si="71"/>
        <v>0</v>
      </c>
      <c r="AK111" s="399"/>
      <c r="AL111" s="399"/>
      <c r="AM111" s="399"/>
      <c r="AN111" s="410">
        <f>AH111</f>
        <v>0</v>
      </c>
    </row>
    <row r="112" spans="1:40" x14ac:dyDescent="0.25">
      <c r="A112" s="54" t="s">
        <v>10</v>
      </c>
      <c r="B112" s="55">
        <v>89</v>
      </c>
      <c r="C112" s="56">
        <v>90</v>
      </c>
      <c r="D112" s="56">
        <v>80</v>
      </c>
      <c r="E112" s="56">
        <v>79</v>
      </c>
      <c r="F112" s="56">
        <v>84</v>
      </c>
      <c r="G112" s="57">
        <v>89</v>
      </c>
      <c r="H112" s="56">
        <v>92</v>
      </c>
      <c r="I112" s="56">
        <v>93</v>
      </c>
      <c r="J112" s="56">
        <v>95</v>
      </c>
      <c r="K112" s="56">
        <v>96</v>
      </c>
      <c r="L112" s="57">
        <v>97</v>
      </c>
      <c r="M112" s="56">
        <v>85</v>
      </c>
      <c r="N112" s="56">
        <v>96</v>
      </c>
      <c r="O112" s="56">
        <v>94</v>
      </c>
      <c r="P112" s="56">
        <v>86</v>
      </c>
      <c r="Q112" s="57">
        <v>91</v>
      </c>
      <c r="R112" s="56">
        <v>85</v>
      </c>
      <c r="S112" s="56">
        <v>79</v>
      </c>
      <c r="T112" s="56">
        <v>82</v>
      </c>
      <c r="U112" s="56">
        <v>73</v>
      </c>
      <c r="V112" s="57">
        <v>65</v>
      </c>
      <c r="W112" s="56">
        <v>71</v>
      </c>
      <c r="X112" s="56">
        <v>66</v>
      </c>
      <c r="Y112" s="56">
        <v>79</v>
      </c>
      <c r="Z112" s="56">
        <v>80</v>
      </c>
      <c r="AA112" s="57">
        <v>88</v>
      </c>
      <c r="AB112" s="56">
        <v>76</v>
      </c>
      <c r="AC112" s="56">
        <v>70</v>
      </c>
      <c r="AD112" s="56">
        <v>77</v>
      </c>
      <c r="AE112" s="56">
        <v>84</v>
      </c>
      <c r="AF112" s="51"/>
      <c r="AG112" s="58">
        <f t="shared" si="68"/>
        <v>2511</v>
      </c>
      <c r="AH112" s="149">
        <f t="shared" si="69"/>
        <v>83.7</v>
      </c>
      <c r="AI112" s="122">
        <f t="shared" si="70"/>
        <v>97</v>
      </c>
      <c r="AJ112" s="140">
        <f t="shared" si="71"/>
        <v>65</v>
      </c>
      <c r="AK112" s="30">
        <f>(AG112+'Min. Temp. Data 1897-1898'!AG115)/60</f>
        <v>71.583333333333329</v>
      </c>
      <c r="AM112" s="355"/>
    </row>
    <row r="113" spans="1:40" x14ac:dyDescent="0.25">
      <c r="A113" s="35" t="s">
        <v>45</v>
      </c>
      <c r="B113" s="15">
        <v>94</v>
      </c>
      <c r="C113" s="3">
        <v>93</v>
      </c>
      <c r="D113" s="3">
        <v>85</v>
      </c>
      <c r="E113" s="3">
        <v>85</v>
      </c>
      <c r="F113" s="3">
        <v>85</v>
      </c>
      <c r="G113" s="22">
        <v>87</v>
      </c>
      <c r="H113" s="3">
        <v>97</v>
      </c>
      <c r="I113" s="3">
        <v>98</v>
      </c>
      <c r="J113" s="3">
        <v>99</v>
      </c>
      <c r="K113" s="3">
        <v>100</v>
      </c>
      <c r="L113" s="22">
        <v>101</v>
      </c>
      <c r="M113" s="3">
        <v>86</v>
      </c>
      <c r="N113" s="3">
        <v>97</v>
      </c>
      <c r="O113" s="3">
        <v>99</v>
      </c>
      <c r="P113" s="3">
        <v>90</v>
      </c>
      <c r="Q113" s="22">
        <v>96</v>
      </c>
      <c r="R113" s="3">
        <v>93</v>
      </c>
      <c r="S113" s="3">
        <v>79</v>
      </c>
      <c r="T113" s="3">
        <v>84</v>
      </c>
      <c r="U113" s="3">
        <v>72</v>
      </c>
      <c r="V113" s="22">
        <v>65</v>
      </c>
      <c r="W113" s="3">
        <v>72</v>
      </c>
      <c r="X113" s="3">
        <v>66</v>
      </c>
      <c r="Y113" s="3">
        <v>81</v>
      </c>
      <c r="Z113" s="3">
        <v>82</v>
      </c>
      <c r="AA113" s="22">
        <v>90</v>
      </c>
      <c r="AB113" s="3">
        <v>72</v>
      </c>
      <c r="AC113" s="3">
        <v>74</v>
      </c>
      <c r="AD113" s="3">
        <v>74</v>
      </c>
      <c r="AE113" s="3">
        <v>85</v>
      </c>
      <c r="AF113" s="51"/>
      <c r="AG113" s="5">
        <f t="shared" si="68"/>
        <v>2581</v>
      </c>
      <c r="AH113" s="150">
        <f t="shared" si="69"/>
        <v>86.033333333333331</v>
      </c>
      <c r="AI113" s="132">
        <f t="shared" si="70"/>
        <v>101</v>
      </c>
      <c r="AJ113" s="141">
        <f t="shared" si="71"/>
        <v>65</v>
      </c>
      <c r="AK113" s="30">
        <f>(AG113+'Min. Temp. Data 1897-1898'!AG116)/60</f>
        <v>71.333333333333329</v>
      </c>
      <c r="AL113" s="196">
        <f>AK112-AK113</f>
        <v>0.25</v>
      </c>
      <c r="AM113" s="355"/>
    </row>
    <row r="114" spans="1:40" x14ac:dyDescent="0.25">
      <c r="A114" s="39" t="s">
        <v>6</v>
      </c>
      <c r="B114" s="47">
        <f t="shared" ref="B114:AE114" si="73">B112-B113</f>
        <v>-5</v>
      </c>
      <c r="C114" s="48">
        <f t="shared" si="73"/>
        <v>-3</v>
      </c>
      <c r="D114" s="48">
        <f t="shared" si="73"/>
        <v>-5</v>
      </c>
      <c r="E114" s="48">
        <f t="shared" si="73"/>
        <v>-6</v>
      </c>
      <c r="F114" s="48">
        <f t="shared" si="73"/>
        <v>-1</v>
      </c>
      <c r="G114" s="40">
        <f t="shared" si="73"/>
        <v>2</v>
      </c>
      <c r="H114" s="48">
        <f t="shared" si="73"/>
        <v>-5</v>
      </c>
      <c r="I114" s="48">
        <f t="shared" si="73"/>
        <v>-5</v>
      </c>
      <c r="J114" s="48">
        <f t="shared" si="73"/>
        <v>-4</v>
      </c>
      <c r="K114" s="48">
        <f t="shared" si="73"/>
        <v>-4</v>
      </c>
      <c r="L114" s="40">
        <f t="shared" si="73"/>
        <v>-4</v>
      </c>
      <c r="M114" s="48">
        <f t="shared" si="73"/>
        <v>-1</v>
      </c>
      <c r="N114" s="48">
        <f t="shared" si="73"/>
        <v>-1</v>
      </c>
      <c r="O114" s="48">
        <f t="shared" si="73"/>
        <v>-5</v>
      </c>
      <c r="P114" s="48">
        <f t="shared" si="73"/>
        <v>-4</v>
      </c>
      <c r="Q114" s="40">
        <f t="shared" si="73"/>
        <v>-5</v>
      </c>
      <c r="R114" s="245">
        <f t="shared" si="73"/>
        <v>-8</v>
      </c>
      <c r="S114" s="48">
        <f t="shared" si="73"/>
        <v>0</v>
      </c>
      <c r="T114" s="48">
        <f t="shared" si="73"/>
        <v>-2</v>
      </c>
      <c r="U114" s="48">
        <f t="shared" si="73"/>
        <v>1</v>
      </c>
      <c r="V114" s="40">
        <f t="shared" si="73"/>
        <v>0</v>
      </c>
      <c r="W114" s="48">
        <f t="shared" si="73"/>
        <v>-1</v>
      </c>
      <c r="X114" s="48">
        <f t="shared" si="73"/>
        <v>0</v>
      </c>
      <c r="Y114" s="48">
        <f t="shared" si="73"/>
        <v>-2</v>
      </c>
      <c r="Z114" s="48">
        <f t="shared" si="73"/>
        <v>-2</v>
      </c>
      <c r="AA114" s="40">
        <f t="shared" si="73"/>
        <v>-2</v>
      </c>
      <c r="AB114" s="236">
        <f t="shared" si="73"/>
        <v>4</v>
      </c>
      <c r="AC114" s="48">
        <f t="shared" si="73"/>
        <v>-4</v>
      </c>
      <c r="AD114" s="48">
        <f t="shared" si="73"/>
        <v>3</v>
      </c>
      <c r="AE114" s="48">
        <f t="shared" si="73"/>
        <v>-1</v>
      </c>
      <c r="AF114" s="38"/>
      <c r="AG114" s="41">
        <f t="shared" si="68"/>
        <v>-70</v>
      </c>
      <c r="AH114" s="151">
        <f t="shared" si="69"/>
        <v>-2.3333333333333335</v>
      </c>
      <c r="AI114" s="133">
        <f t="shared" si="70"/>
        <v>4</v>
      </c>
      <c r="AJ114" s="142">
        <f t="shared" si="71"/>
        <v>-8</v>
      </c>
      <c r="AK114" s="399"/>
      <c r="AL114" s="399"/>
      <c r="AM114" s="402"/>
      <c r="AN114" s="410">
        <f>AH114</f>
        <v>-2.3333333333333335</v>
      </c>
    </row>
    <row r="115" spans="1:40" x14ac:dyDescent="0.25">
      <c r="A115" s="54" t="s">
        <v>10</v>
      </c>
      <c r="B115" s="55">
        <v>89</v>
      </c>
      <c r="C115" s="56">
        <v>90</v>
      </c>
      <c r="D115" s="56">
        <v>80</v>
      </c>
      <c r="E115" s="56">
        <v>79</v>
      </c>
      <c r="F115" s="56">
        <v>84</v>
      </c>
      <c r="G115" s="57">
        <v>89</v>
      </c>
      <c r="H115" s="56">
        <v>92</v>
      </c>
      <c r="I115" s="56">
        <v>93</v>
      </c>
      <c r="J115" s="56">
        <v>95</v>
      </c>
      <c r="K115" s="56">
        <v>96</v>
      </c>
      <c r="L115" s="57">
        <v>97</v>
      </c>
      <c r="M115" s="56">
        <v>85</v>
      </c>
      <c r="N115" s="56">
        <v>96</v>
      </c>
      <c r="O115" s="56">
        <v>94</v>
      </c>
      <c r="P115" s="56">
        <v>86</v>
      </c>
      <c r="Q115" s="57">
        <v>91</v>
      </c>
      <c r="R115" s="56">
        <v>85</v>
      </c>
      <c r="S115" s="56">
        <v>79</v>
      </c>
      <c r="T115" s="56">
        <v>82</v>
      </c>
      <c r="U115" s="56">
        <v>73</v>
      </c>
      <c r="V115" s="57">
        <v>65</v>
      </c>
      <c r="W115" s="56">
        <v>71</v>
      </c>
      <c r="X115" s="56">
        <v>66</v>
      </c>
      <c r="Y115" s="56">
        <v>79</v>
      </c>
      <c r="Z115" s="56">
        <v>80</v>
      </c>
      <c r="AA115" s="57">
        <v>88</v>
      </c>
      <c r="AB115" s="56">
        <v>76</v>
      </c>
      <c r="AC115" s="56">
        <v>70</v>
      </c>
      <c r="AD115" s="56">
        <v>77</v>
      </c>
      <c r="AE115" s="56">
        <v>84</v>
      </c>
      <c r="AF115" s="38"/>
      <c r="AG115" s="58">
        <f t="shared" si="68"/>
        <v>2511</v>
      </c>
      <c r="AH115" s="149">
        <f t="shared" si="69"/>
        <v>83.7</v>
      </c>
      <c r="AI115" s="122">
        <f t="shared" si="70"/>
        <v>97</v>
      </c>
      <c r="AJ115" s="140">
        <f t="shared" si="71"/>
        <v>65</v>
      </c>
      <c r="AK115" s="30">
        <f>(AG115+'Min. Temp. Data 1897-1898'!AG118)/60</f>
        <v>71.583333333333329</v>
      </c>
      <c r="AM115" s="308"/>
    </row>
    <row r="116" spans="1:40" x14ac:dyDescent="0.25">
      <c r="A116" s="12" t="s">
        <v>12</v>
      </c>
      <c r="B116" s="14">
        <v>87</v>
      </c>
      <c r="C116" s="9">
        <v>88</v>
      </c>
      <c r="D116" s="9">
        <v>77</v>
      </c>
      <c r="E116" s="9">
        <v>78</v>
      </c>
      <c r="F116" s="9">
        <v>87</v>
      </c>
      <c r="G116" s="21">
        <v>88</v>
      </c>
      <c r="H116" s="9">
        <v>90</v>
      </c>
      <c r="I116" s="9">
        <v>93</v>
      </c>
      <c r="J116" s="9">
        <v>92</v>
      </c>
      <c r="K116" s="9">
        <v>96</v>
      </c>
      <c r="L116" s="21">
        <v>97</v>
      </c>
      <c r="M116" s="9">
        <v>78</v>
      </c>
      <c r="N116" s="9">
        <v>96</v>
      </c>
      <c r="O116" s="9">
        <v>93</v>
      </c>
      <c r="P116" s="9">
        <v>83</v>
      </c>
      <c r="Q116" s="21">
        <v>91</v>
      </c>
      <c r="R116" s="9">
        <v>82</v>
      </c>
      <c r="S116" s="9">
        <v>73</v>
      </c>
      <c r="T116" s="9">
        <v>80</v>
      </c>
      <c r="U116" s="9">
        <v>69</v>
      </c>
      <c r="V116" s="21">
        <v>62</v>
      </c>
      <c r="W116" s="9">
        <v>73</v>
      </c>
      <c r="X116" s="9">
        <v>63</v>
      </c>
      <c r="Y116" s="9">
        <v>77</v>
      </c>
      <c r="Z116" s="9">
        <v>78</v>
      </c>
      <c r="AA116" s="21">
        <v>86</v>
      </c>
      <c r="AB116" s="9">
        <v>72</v>
      </c>
      <c r="AC116" s="9">
        <v>70</v>
      </c>
      <c r="AD116" s="9">
        <v>73</v>
      </c>
      <c r="AE116" s="9">
        <v>82</v>
      </c>
      <c r="AF116" s="38"/>
      <c r="AG116" s="5">
        <f t="shared" si="68"/>
        <v>2454</v>
      </c>
      <c r="AH116" s="150">
        <f t="shared" si="69"/>
        <v>81.8</v>
      </c>
      <c r="AI116" s="132">
        <f t="shared" si="70"/>
        <v>97</v>
      </c>
      <c r="AJ116" s="141">
        <f t="shared" si="71"/>
        <v>62</v>
      </c>
      <c r="AK116" s="30">
        <f>(AG116+'Min. Temp. Data 1897-1898'!AG119)/60</f>
        <v>72.63333333333334</v>
      </c>
      <c r="AL116" s="196">
        <f>AK115-AK116</f>
        <v>-1.0500000000000114</v>
      </c>
      <c r="AM116" s="308"/>
    </row>
    <row r="117" spans="1:40" x14ac:dyDescent="0.25">
      <c r="A117" s="80" t="s">
        <v>6</v>
      </c>
      <c r="B117" s="47">
        <f t="shared" ref="B117:AE117" si="74">B115-B116</f>
        <v>2</v>
      </c>
      <c r="C117" s="48">
        <f t="shared" si="74"/>
        <v>2</v>
      </c>
      <c r="D117" s="48">
        <f t="shared" si="74"/>
        <v>3</v>
      </c>
      <c r="E117" s="48">
        <f t="shared" si="74"/>
        <v>1</v>
      </c>
      <c r="F117" s="245">
        <f t="shared" si="74"/>
        <v>-3</v>
      </c>
      <c r="G117" s="40">
        <f t="shared" si="74"/>
        <v>1</v>
      </c>
      <c r="H117" s="48">
        <f t="shared" si="74"/>
        <v>2</v>
      </c>
      <c r="I117" s="48">
        <f t="shared" si="74"/>
        <v>0</v>
      </c>
      <c r="J117" s="48">
        <f t="shared" si="74"/>
        <v>3</v>
      </c>
      <c r="K117" s="48">
        <f t="shared" si="74"/>
        <v>0</v>
      </c>
      <c r="L117" s="40">
        <f t="shared" si="74"/>
        <v>0</v>
      </c>
      <c r="M117" s="236">
        <f t="shared" si="74"/>
        <v>7</v>
      </c>
      <c r="N117" s="48">
        <f t="shared" si="74"/>
        <v>0</v>
      </c>
      <c r="O117" s="48">
        <f t="shared" si="74"/>
        <v>1</v>
      </c>
      <c r="P117" s="48">
        <f t="shared" si="74"/>
        <v>3</v>
      </c>
      <c r="Q117" s="40">
        <f t="shared" si="74"/>
        <v>0</v>
      </c>
      <c r="R117" s="48">
        <f t="shared" si="74"/>
        <v>3</v>
      </c>
      <c r="S117" s="48">
        <f t="shared" si="74"/>
        <v>6</v>
      </c>
      <c r="T117" s="48">
        <f t="shared" si="74"/>
        <v>2</v>
      </c>
      <c r="U117" s="48">
        <f t="shared" si="74"/>
        <v>4</v>
      </c>
      <c r="V117" s="40">
        <f t="shared" si="74"/>
        <v>3</v>
      </c>
      <c r="W117" s="48">
        <f t="shared" si="74"/>
        <v>-2</v>
      </c>
      <c r="X117" s="48">
        <f t="shared" si="74"/>
        <v>3</v>
      </c>
      <c r="Y117" s="48">
        <f t="shared" si="74"/>
        <v>2</v>
      </c>
      <c r="Z117" s="48">
        <f t="shared" si="74"/>
        <v>2</v>
      </c>
      <c r="AA117" s="40">
        <f t="shared" si="74"/>
        <v>2</v>
      </c>
      <c r="AB117" s="48">
        <f t="shared" si="74"/>
        <v>4</v>
      </c>
      <c r="AC117" s="48">
        <f t="shared" si="74"/>
        <v>0</v>
      </c>
      <c r="AD117" s="48">
        <f t="shared" si="74"/>
        <v>4</v>
      </c>
      <c r="AE117" s="48">
        <f t="shared" si="74"/>
        <v>2</v>
      </c>
      <c r="AF117" s="38"/>
      <c r="AG117" s="41">
        <f t="shared" si="68"/>
        <v>57</v>
      </c>
      <c r="AH117" s="151">
        <f t="shared" si="69"/>
        <v>1.9</v>
      </c>
      <c r="AI117" s="133">
        <f t="shared" si="70"/>
        <v>7</v>
      </c>
      <c r="AJ117" s="142">
        <f t="shared" si="71"/>
        <v>-3</v>
      </c>
      <c r="AK117" s="399"/>
      <c r="AL117" s="399"/>
      <c r="AM117" s="400"/>
      <c r="AN117" s="410">
        <f>AH117</f>
        <v>1.9</v>
      </c>
    </row>
    <row r="118" spans="1:40" x14ac:dyDescent="0.25">
      <c r="A118" s="54" t="s">
        <v>10</v>
      </c>
      <c r="B118" s="55">
        <v>89</v>
      </c>
      <c r="C118" s="56">
        <v>90</v>
      </c>
      <c r="D118" s="56">
        <v>80</v>
      </c>
      <c r="E118" s="56">
        <v>79</v>
      </c>
      <c r="F118" s="56">
        <v>84</v>
      </c>
      <c r="G118" s="57">
        <v>89</v>
      </c>
      <c r="H118" s="56">
        <v>92</v>
      </c>
      <c r="I118" s="56">
        <v>93</v>
      </c>
      <c r="J118" s="56">
        <v>95</v>
      </c>
      <c r="K118" s="56">
        <v>96</v>
      </c>
      <c r="L118" s="57">
        <v>97</v>
      </c>
      <c r="M118" s="56">
        <v>85</v>
      </c>
      <c r="N118" s="56">
        <v>96</v>
      </c>
      <c r="O118" s="56">
        <v>94</v>
      </c>
      <c r="P118" s="56">
        <v>86</v>
      </c>
      <c r="Q118" s="57">
        <v>91</v>
      </c>
      <c r="R118" s="56">
        <v>85</v>
      </c>
      <c r="S118" s="56">
        <v>79</v>
      </c>
      <c r="T118" s="56">
        <v>82</v>
      </c>
      <c r="U118" s="56">
        <v>73</v>
      </c>
      <c r="V118" s="57">
        <v>65</v>
      </c>
      <c r="W118" s="56">
        <v>71</v>
      </c>
      <c r="X118" s="56">
        <v>66</v>
      </c>
      <c r="Y118" s="56">
        <v>79</v>
      </c>
      <c r="Z118" s="56">
        <v>80</v>
      </c>
      <c r="AA118" s="57">
        <v>88</v>
      </c>
      <c r="AB118" s="56">
        <v>76</v>
      </c>
      <c r="AC118" s="56">
        <v>70</v>
      </c>
      <c r="AD118" s="56">
        <v>77</v>
      </c>
      <c r="AE118" s="56">
        <v>84</v>
      </c>
      <c r="AF118" s="38"/>
      <c r="AG118" s="58">
        <f t="shared" si="68"/>
        <v>2511</v>
      </c>
      <c r="AH118" s="149">
        <f t="shared" si="69"/>
        <v>83.7</v>
      </c>
      <c r="AI118" s="122">
        <f t="shared" si="70"/>
        <v>97</v>
      </c>
      <c r="AJ118" s="140">
        <f t="shared" si="71"/>
        <v>65</v>
      </c>
      <c r="AK118" s="175">
        <f>(AG118+'Min. Temp. Data 1897-1898'!AG118)/60</f>
        <v>71.583333333333329</v>
      </c>
      <c r="AM118" s="356"/>
    </row>
    <row r="119" spans="1:40" x14ac:dyDescent="0.25">
      <c r="A119" s="12" t="s">
        <v>35</v>
      </c>
      <c r="B119" s="14">
        <v>83</v>
      </c>
      <c r="C119" s="9">
        <v>86</v>
      </c>
      <c r="D119" s="9">
        <v>76</v>
      </c>
      <c r="E119" s="9">
        <v>75</v>
      </c>
      <c r="F119" s="9">
        <v>77</v>
      </c>
      <c r="G119" s="21">
        <v>85</v>
      </c>
      <c r="H119" s="9">
        <v>88</v>
      </c>
      <c r="I119" s="9">
        <v>89</v>
      </c>
      <c r="J119" s="9">
        <v>92</v>
      </c>
      <c r="K119" s="9">
        <v>91</v>
      </c>
      <c r="L119" s="21">
        <v>95</v>
      </c>
      <c r="M119" s="9">
        <v>88</v>
      </c>
      <c r="N119" s="9">
        <v>94</v>
      </c>
      <c r="O119" s="9">
        <v>88</v>
      </c>
      <c r="P119" s="9">
        <v>82</v>
      </c>
      <c r="Q119" s="21">
        <v>85</v>
      </c>
      <c r="R119" s="9">
        <v>87</v>
      </c>
      <c r="S119" s="9">
        <v>73</v>
      </c>
      <c r="T119" s="9">
        <v>80</v>
      </c>
      <c r="U119" s="9">
        <v>70</v>
      </c>
      <c r="V119" s="21">
        <v>60</v>
      </c>
      <c r="W119" s="9">
        <v>68</v>
      </c>
      <c r="X119" s="9">
        <v>78</v>
      </c>
      <c r="Y119" s="9">
        <v>79</v>
      </c>
      <c r="Z119" s="9">
        <v>81</v>
      </c>
      <c r="AA119" s="21">
        <v>86</v>
      </c>
      <c r="AB119" s="9">
        <v>72</v>
      </c>
      <c r="AC119" s="9">
        <v>66</v>
      </c>
      <c r="AD119" s="9">
        <v>73</v>
      </c>
      <c r="AE119" s="9">
        <v>78</v>
      </c>
      <c r="AF119" s="38"/>
      <c r="AG119" s="5">
        <f t="shared" si="68"/>
        <v>2425</v>
      </c>
      <c r="AH119" s="150">
        <f t="shared" si="69"/>
        <v>80.833333333333329</v>
      </c>
      <c r="AI119" s="132">
        <f t="shared" si="70"/>
        <v>95</v>
      </c>
      <c r="AJ119" s="141">
        <f t="shared" si="71"/>
        <v>60</v>
      </c>
      <c r="AK119" s="30">
        <f>(AG119+'Min. Temp. Data 1897-1898'!AG122)/60</f>
        <v>66.716666666666669</v>
      </c>
      <c r="AL119" s="196">
        <f>AK118-AK119</f>
        <v>4.86666666666666</v>
      </c>
      <c r="AM119" s="356"/>
    </row>
    <row r="120" spans="1:40" ht="13.8" thickBot="1" x14ac:dyDescent="0.3">
      <c r="A120" s="165" t="s">
        <v>6</v>
      </c>
      <c r="B120" s="17">
        <f t="shared" ref="B120:AE120" si="75">B118-B119</f>
        <v>6</v>
      </c>
      <c r="C120" s="16">
        <f t="shared" si="75"/>
        <v>4</v>
      </c>
      <c r="D120" s="16">
        <f t="shared" si="75"/>
        <v>4</v>
      </c>
      <c r="E120" s="16">
        <f t="shared" si="75"/>
        <v>4</v>
      </c>
      <c r="F120" s="229">
        <f t="shared" si="75"/>
        <v>7</v>
      </c>
      <c r="G120" s="23">
        <f t="shared" si="75"/>
        <v>4</v>
      </c>
      <c r="H120" s="16">
        <f t="shared" si="75"/>
        <v>4</v>
      </c>
      <c r="I120" s="16">
        <f t="shared" si="75"/>
        <v>4</v>
      </c>
      <c r="J120" s="16">
        <f t="shared" si="75"/>
        <v>3</v>
      </c>
      <c r="K120" s="16">
        <f t="shared" si="75"/>
        <v>5</v>
      </c>
      <c r="L120" s="23">
        <f t="shared" si="75"/>
        <v>2</v>
      </c>
      <c r="M120" s="16">
        <f t="shared" si="75"/>
        <v>-3</v>
      </c>
      <c r="N120" s="16">
        <f t="shared" si="75"/>
        <v>2</v>
      </c>
      <c r="O120" s="16">
        <f t="shared" si="75"/>
        <v>6</v>
      </c>
      <c r="P120" s="16">
        <f t="shared" si="75"/>
        <v>4</v>
      </c>
      <c r="Q120" s="23">
        <f t="shared" si="75"/>
        <v>6</v>
      </c>
      <c r="R120" s="16">
        <f t="shared" si="75"/>
        <v>-2</v>
      </c>
      <c r="S120" s="16">
        <f t="shared" si="75"/>
        <v>6</v>
      </c>
      <c r="T120" s="16">
        <f t="shared" si="75"/>
        <v>2</v>
      </c>
      <c r="U120" s="16">
        <f t="shared" si="75"/>
        <v>3</v>
      </c>
      <c r="V120" s="23">
        <f t="shared" si="75"/>
        <v>5</v>
      </c>
      <c r="W120" s="16">
        <f t="shared" si="75"/>
        <v>3</v>
      </c>
      <c r="X120" s="230">
        <f t="shared" si="75"/>
        <v>-12</v>
      </c>
      <c r="Y120" s="16">
        <f t="shared" si="75"/>
        <v>0</v>
      </c>
      <c r="Z120" s="16">
        <f t="shared" si="75"/>
        <v>-1</v>
      </c>
      <c r="AA120" s="23">
        <f t="shared" si="75"/>
        <v>2</v>
      </c>
      <c r="AB120" s="16">
        <f t="shared" si="75"/>
        <v>4</v>
      </c>
      <c r="AC120" s="16">
        <f t="shared" si="75"/>
        <v>4</v>
      </c>
      <c r="AD120" s="16">
        <f t="shared" si="75"/>
        <v>4</v>
      </c>
      <c r="AE120" s="16">
        <f t="shared" si="75"/>
        <v>6</v>
      </c>
      <c r="AF120" s="53"/>
      <c r="AG120" s="25">
        <f t="shared" si="68"/>
        <v>86</v>
      </c>
      <c r="AH120" s="153">
        <f t="shared" si="69"/>
        <v>2.8666666666666667</v>
      </c>
      <c r="AI120" s="137">
        <f t="shared" si="70"/>
        <v>7</v>
      </c>
      <c r="AJ120" s="146">
        <f t="shared" si="71"/>
        <v>-12</v>
      </c>
      <c r="AK120" s="401"/>
      <c r="AL120" s="401"/>
      <c r="AM120" s="404"/>
      <c r="AN120" s="411">
        <f>AH120</f>
        <v>2.8666666666666667</v>
      </c>
    </row>
    <row r="121" spans="1:40" ht="15.6" x14ac:dyDescent="0.3">
      <c r="A121" s="37" t="s">
        <v>42</v>
      </c>
      <c r="B121" s="18">
        <v>1</v>
      </c>
      <c r="C121" s="11">
        <v>2</v>
      </c>
      <c r="D121" s="11">
        <v>3</v>
      </c>
      <c r="E121" s="11">
        <v>4</v>
      </c>
      <c r="F121" s="11">
        <v>5</v>
      </c>
      <c r="G121" s="19">
        <v>6</v>
      </c>
      <c r="H121" s="11">
        <v>7</v>
      </c>
      <c r="I121" s="11">
        <v>8</v>
      </c>
      <c r="J121" s="11">
        <v>9</v>
      </c>
      <c r="K121" s="11">
        <v>10</v>
      </c>
      <c r="L121" s="19">
        <v>11</v>
      </c>
      <c r="M121" s="11">
        <v>12</v>
      </c>
      <c r="N121" s="11">
        <v>13</v>
      </c>
      <c r="O121" s="11">
        <v>14</v>
      </c>
      <c r="P121" s="11">
        <v>15</v>
      </c>
      <c r="Q121" s="19">
        <v>16</v>
      </c>
      <c r="R121" s="11">
        <v>17</v>
      </c>
      <c r="S121" s="11">
        <v>18</v>
      </c>
      <c r="T121" s="11">
        <v>19</v>
      </c>
      <c r="U121" s="11">
        <v>20</v>
      </c>
      <c r="V121" s="19">
        <v>21</v>
      </c>
      <c r="W121" s="11">
        <v>22</v>
      </c>
      <c r="X121" s="11">
        <v>23</v>
      </c>
      <c r="Y121" s="11">
        <v>24</v>
      </c>
      <c r="Z121" s="11">
        <v>25</v>
      </c>
      <c r="AA121" s="19">
        <v>26</v>
      </c>
      <c r="AB121" s="11">
        <v>27</v>
      </c>
      <c r="AC121" s="11">
        <v>28</v>
      </c>
      <c r="AD121" s="11">
        <v>29</v>
      </c>
      <c r="AE121" s="11">
        <v>30</v>
      </c>
      <c r="AF121" s="11">
        <v>31</v>
      </c>
      <c r="AG121" s="8" t="s">
        <v>0</v>
      </c>
      <c r="AH121" s="148" t="s">
        <v>1</v>
      </c>
      <c r="AI121" s="131" t="s">
        <v>2</v>
      </c>
      <c r="AJ121" s="139" t="s">
        <v>3</v>
      </c>
    </row>
    <row r="122" spans="1:40" x14ac:dyDescent="0.25">
      <c r="A122" s="54" t="s">
        <v>10</v>
      </c>
      <c r="B122" s="55">
        <v>84</v>
      </c>
      <c r="C122" s="56">
        <v>68</v>
      </c>
      <c r="D122" s="56">
        <v>66</v>
      </c>
      <c r="E122" s="56">
        <v>69</v>
      </c>
      <c r="F122" s="56">
        <v>76</v>
      </c>
      <c r="G122" s="57">
        <v>84</v>
      </c>
      <c r="H122" s="56">
        <v>79</v>
      </c>
      <c r="I122" s="56">
        <v>72</v>
      </c>
      <c r="J122" s="56">
        <v>88</v>
      </c>
      <c r="K122" s="56">
        <v>64</v>
      </c>
      <c r="L122" s="57">
        <v>80</v>
      </c>
      <c r="M122" s="56">
        <v>81</v>
      </c>
      <c r="N122" s="56">
        <v>83</v>
      </c>
      <c r="O122" s="56">
        <v>78</v>
      </c>
      <c r="P122" s="56">
        <v>84</v>
      </c>
      <c r="Q122" s="57">
        <v>90</v>
      </c>
      <c r="R122" s="56">
        <v>70</v>
      </c>
      <c r="S122" s="56">
        <v>66</v>
      </c>
      <c r="T122" s="56">
        <v>65</v>
      </c>
      <c r="U122" s="56">
        <v>61</v>
      </c>
      <c r="V122" s="57">
        <v>64</v>
      </c>
      <c r="W122" s="56">
        <v>68</v>
      </c>
      <c r="X122" s="56">
        <v>59</v>
      </c>
      <c r="Y122" s="56">
        <v>51</v>
      </c>
      <c r="Z122" s="56">
        <v>57</v>
      </c>
      <c r="AA122" s="57">
        <v>56</v>
      </c>
      <c r="AB122" s="56">
        <v>56</v>
      </c>
      <c r="AC122" s="56">
        <v>62</v>
      </c>
      <c r="AD122" s="56">
        <v>69</v>
      </c>
      <c r="AE122" s="56">
        <v>60</v>
      </c>
      <c r="AF122" s="56">
        <v>64</v>
      </c>
      <c r="AG122" s="58">
        <f t="shared" ref="AG122:AG136" si="76">SUM(B122:AF122)</f>
        <v>2174</v>
      </c>
      <c r="AH122" s="149">
        <f t="shared" ref="AH122:AH136" si="77">AVERAGE(B122:AF122)</f>
        <v>70.129032258064512</v>
      </c>
      <c r="AI122" s="122">
        <f t="shared" ref="AI122:AI136" si="78">MAX(B122:AF122)</f>
        <v>90</v>
      </c>
      <c r="AJ122" s="140">
        <f t="shared" ref="AJ122:AJ136" si="79">MIN(B122:AF122)</f>
        <v>51</v>
      </c>
      <c r="AK122" s="82">
        <f>(AG122+'Min. Temp. Data 1897-1898'!AG122)/62</f>
        <v>60.516129032258064</v>
      </c>
    </row>
    <row r="123" spans="1:40" x14ac:dyDescent="0.25">
      <c r="A123" s="12" t="s">
        <v>7</v>
      </c>
      <c r="B123" s="15">
        <v>84</v>
      </c>
      <c r="C123" s="3">
        <v>68</v>
      </c>
      <c r="D123" s="3">
        <v>66</v>
      </c>
      <c r="E123" s="3">
        <v>69</v>
      </c>
      <c r="F123" s="3">
        <v>76</v>
      </c>
      <c r="G123" s="22">
        <v>84</v>
      </c>
      <c r="H123" s="3">
        <v>79</v>
      </c>
      <c r="I123" s="3">
        <v>72</v>
      </c>
      <c r="J123" s="3">
        <v>88</v>
      </c>
      <c r="K123" s="3">
        <v>64</v>
      </c>
      <c r="L123" s="22">
        <v>80</v>
      </c>
      <c r="M123" s="3">
        <v>81</v>
      </c>
      <c r="N123" s="3">
        <v>83</v>
      </c>
      <c r="O123" s="3">
        <v>78</v>
      </c>
      <c r="P123" s="3">
        <v>84</v>
      </c>
      <c r="Q123" s="22">
        <v>90</v>
      </c>
      <c r="R123" s="3">
        <v>70</v>
      </c>
      <c r="S123" s="3">
        <v>66</v>
      </c>
      <c r="T123" s="3">
        <v>65</v>
      </c>
      <c r="U123" s="3">
        <v>61</v>
      </c>
      <c r="V123" s="21">
        <v>64</v>
      </c>
      <c r="W123" s="3">
        <v>68</v>
      </c>
      <c r="X123" s="3">
        <v>59</v>
      </c>
      <c r="Y123" s="3">
        <v>51</v>
      </c>
      <c r="Z123" s="3">
        <v>57</v>
      </c>
      <c r="AA123" s="22">
        <v>56</v>
      </c>
      <c r="AB123" s="3">
        <v>56</v>
      </c>
      <c r="AC123" s="3">
        <v>62</v>
      </c>
      <c r="AD123" s="3">
        <v>69</v>
      </c>
      <c r="AE123" s="3">
        <v>60</v>
      </c>
      <c r="AF123" s="3">
        <v>64</v>
      </c>
      <c r="AG123" s="5">
        <f t="shared" si="76"/>
        <v>2174</v>
      </c>
      <c r="AH123" s="150">
        <f t="shared" si="77"/>
        <v>70.129032258064512</v>
      </c>
      <c r="AI123" s="132">
        <f t="shared" si="78"/>
        <v>90</v>
      </c>
      <c r="AJ123" s="141">
        <f t="shared" si="79"/>
        <v>51</v>
      </c>
      <c r="AK123" s="82">
        <f>(AG123+'Min. Temp. Data 1897-1898'!AG123)/62</f>
        <v>60.516129032258064</v>
      </c>
      <c r="AL123" s="196">
        <f>AK122-AK123</f>
        <v>0</v>
      </c>
    </row>
    <row r="124" spans="1:40" x14ac:dyDescent="0.25">
      <c r="A124" s="39" t="s">
        <v>6</v>
      </c>
      <c r="B124" s="47">
        <f t="shared" ref="B124:AF124" si="80">B122-B123</f>
        <v>0</v>
      </c>
      <c r="C124" s="48">
        <f t="shared" si="80"/>
        <v>0</v>
      </c>
      <c r="D124" s="48">
        <f t="shared" si="80"/>
        <v>0</v>
      </c>
      <c r="E124" s="48">
        <f t="shared" si="80"/>
        <v>0</v>
      </c>
      <c r="F124" s="48">
        <f t="shared" si="80"/>
        <v>0</v>
      </c>
      <c r="G124" s="40">
        <f t="shared" si="80"/>
        <v>0</v>
      </c>
      <c r="H124" s="48">
        <f t="shared" si="80"/>
        <v>0</v>
      </c>
      <c r="I124" s="48">
        <f t="shared" si="80"/>
        <v>0</v>
      </c>
      <c r="J124" s="48">
        <f t="shared" si="80"/>
        <v>0</v>
      </c>
      <c r="K124" s="48">
        <f t="shared" si="80"/>
        <v>0</v>
      </c>
      <c r="L124" s="40">
        <f t="shared" si="80"/>
        <v>0</v>
      </c>
      <c r="M124" s="48">
        <f t="shared" si="80"/>
        <v>0</v>
      </c>
      <c r="N124" s="48">
        <f t="shared" si="80"/>
        <v>0</v>
      </c>
      <c r="O124" s="48">
        <f t="shared" si="80"/>
        <v>0</v>
      </c>
      <c r="P124" s="48">
        <f t="shared" si="80"/>
        <v>0</v>
      </c>
      <c r="Q124" s="40">
        <f t="shared" si="80"/>
        <v>0</v>
      </c>
      <c r="R124" s="48">
        <f t="shared" si="80"/>
        <v>0</v>
      </c>
      <c r="S124" s="48">
        <f t="shared" si="80"/>
        <v>0</v>
      </c>
      <c r="T124" s="48">
        <f t="shared" si="80"/>
        <v>0</v>
      </c>
      <c r="U124" s="48">
        <f t="shared" si="80"/>
        <v>0</v>
      </c>
      <c r="V124" s="40">
        <f t="shared" si="80"/>
        <v>0</v>
      </c>
      <c r="W124" s="48">
        <f t="shared" si="80"/>
        <v>0</v>
      </c>
      <c r="X124" s="48">
        <f t="shared" si="80"/>
        <v>0</v>
      </c>
      <c r="Y124" s="48">
        <f t="shared" si="80"/>
        <v>0</v>
      </c>
      <c r="Z124" s="48">
        <f t="shared" si="80"/>
        <v>0</v>
      </c>
      <c r="AA124" s="40">
        <f t="shared" si="80"/>
        <v>0</v>
      </c>
      <c r="AB124" s="48">
        <f t="shared" si="80"/>
        <v>0</v>
      </c>
      <c r="AC124" s="48">
        <f t="shared" si="80"/>
        <v>0</v>
      </c>
      <c r="AD124" s="48">
        <f t="shared" si="80"/>
        <v>0</v>
      </c>
      <c r="AE124" s="48">
        <f t="shared" si="80"/>
        <v>0</v>
      </c>
      <c r="AF124" s="48">
        <f t="shared" si="80"/>
        <v>0</v>
      </c>
      <c r="AG124" s="41">
        <f t="shared" si="76"/>
        <v>0</v>
      </c>
      <c r="AH124" s="151">
        <f t="shared" si="77"/>
        <v>0</v>
      </c>
      <c r="AI124" s="133">
        <f t="shared" si="78"/>
        <v>0</v>
      </c>
      <c r="AJ124" s="142">
        <f t="shared" si="79"/>
        <v>0</v>
      </c>
      <c r="AK124" s="399"/>
      <c r="AL124" s="399"/>
      <c r="AM124" s="399"/>
      <c r="AN124" s="410">
        <f>AH124</f>
        <v>0</v>
      </c>
    </row>
    <row r="125" spans="1:40" x14ac:dyDescent="0.25">
      <c r="A125" s="54" t="s">
        <v>46</v>
      </c>
      <c r="B125" s="55"/>
      <c r="C125" s="56"/>
      <c r="D125" s="56"/>
      <c r="E125" s="56"/>
      <c r="F125" s="56">
        <v>76</v>
      </c>
      <c r="G125" s="57">
        <v>84</v>
      </c>
      <c r="H125" s="56">
        <v>79</v>
      </c>
      <c r="I125" s="56">
        <v>72</v>
      </c>
      <c r="J125" s="56">
        <v>88</v>
      </c>
      <c r="K125" s="56">
        <v>64</v>
      </c>
      <c r="L125" s="57">
        <v>80</v>
      </c>
      <c r="M125" s="56">
        <v>81</v>
      </c>
      <c r="N125" s="56">
        <v>83</v>
      </c>
      <c r="O125" s="56">
        <v>78</v>
      </c>
      <c r="P125" s="56">
        <v>84</v>
      </c>
      <c r="Q125" s="57">
        <v>90</v>
      </c>
      <c r="R125" s="56">
        <v>70</v>
      </c>
      <c r="S125" s="56">
        <v>66</v>
      </c>
      <c r="T125" s="56">
        <v>65</v>
      </c>
      <c r="U125" s="56">
        <v>61</v>
      </c>
      <c r="V125" s="57">
        <v>64</v>
      </c>
      <c r="W125" s="56">
        <v>68</v>
      </c>
      <c r="X125" s="56">
        <v>59</v>
      </c>
      <c r="Y125" s="56">
        <v>51</v>
      </c>
      <c r="Z125" s="56">
        <v>57</v>
      </c>
      <c r="AA125" s="57">
        <v>56</v>
      </c>
      <c r="AB125" s="56">
        <v>56</v>
      </c>
      <c r="AC125" s="56">
        <v>62</v>
      </c>
      <c r="AD125" s="56">
        <v>69</v>
      </c>
      <c r="AE125" s="56">
        <v>60</v>
      </c>
      <c r="AF125" s="56">
        <v>64</v>
      </c>
      <c r="AG125" s="58">
        <f>SUM(B125:AF125)</f>
        <v>1887</v>
      </c>
      <c r="AH125" s="149">
        <f>AVERAGE(B125:AF125)</f>
        <v>69.888888888888886</v>
      </c>
      <c r="AI125" s="122">
        <f>MAX(B125:AF125)</f>
        <v>90</v>
      </c>
      <c r="AJ125" s="140">
        <f>MIN(B125:AF125)</f>
        <v>51</v>
      </c>
      <c r="AK125" s="30">
        <f>(AG125+'Min. Temp. Data 1897-1898'!AG125)/54</f>
        <v>64.166666666666671</v>
      </c>
      <c r="AM125" s="356"/>
    </row>
    <row r="126" spans="1:40" x14ac:dyDescent="0.25">
      <c r="A126" s="35" t="s">
        <v>47</v>
      </c>
      <c r="B126" s="55">
        <v>84</v>
      </c>
      <c r="C126" s="56">
        <v>68</v>
      </c>
      <c r="D126" s="56">
        <v>66</v>
      </c>
      <c r="E126" s="56">
        <v>69</v>
      </c>
      <c r="F126" s="28">
        <v>76</v>
      </c>
      <c r="G126" s="22">
        <v>83</v>
      </c>
      <c r="H126" s="28">
        <v>78</v>
      </c>
      <c r="I126" s="28">
        <v>70</v>
      </c>
      <c r="J126" s="28">
        <v>86</v>
      </c>
      <c r="K126" s="28">
        <v>65</v>
      </c>
      <c r="L126" s="22">
        <v>80</v>
      </c>
      <c r="M126" s="28">
        <v>80</v>
      </c>
      <c r="N126" s="28">
        <v>82</v>
      </c>
      <c r="O126" s="28">
        <v>80</v>
      </c>
      <c r="P126" s="28">
        <v>82</v>
      </c>
      <c r="Q126" s="22">
        <v>88</v>
      </c>
      <c r="R126" s="28">
        <v>75</v>
      </c>
      <c r="S126" s="28">
        <v>64</v>
      </c>
      <c r="T126" s="28">
        <v>64</v>
      </c>
      <c r="U126" s="28">
        <v>63</v>
      </c>
      <c r="V126" s="21">
        <v>67</v>
      </c>
      <c r="W126" s="28">
        <v>68</v>
      </c>
      <c r="X126" s="28">
        <v>62</v>
      </c>
      <c r="Y126" s="28">
        <v>60</v>
      </c>
      <c r="Z126" s="28">
        <v>58</v>
      </c>
      <c r="AA126" s="22">
        <v>57</v>
      </c>
      <c r="AB126" s="28">
        <v>56</v>
      </c>
      <c r="AC126" s="28">
        <v>62</v>
      </c>
      <c r="AD126" s="28">
        <v>68</v>
      </c>
      <c r="AE126" s="28">
        <v>60</v>
      </c>
      <c r="AF126" s="28">
        <v>63</v>
      </c>
      <c r="AG126" s="29">
        <f>SUM(B126:AF126)</f>
        <v>2184</v>
      </c>
      <c r="AH126" s="152">
        <f>AVERAGE(B126:AF126)</f>
        <v>70.451612903225808</v>
      </c>
      <c r="AI126" s="123">
        <f>MAX(B126:AF126)</f>
        <v>88</v>
      </c>
      <c r="AJ126" s="143">
        <f>MIN(B126:AF126)</f>
        <v>56</v>
      </c>
      <c r="AK126" s="30">
        <f>(AG126+'Min. Temp. Data 1897-1898'!AG126)/62</f>
        <v>60.338709677419352</v>
      </c>
      <c r="AL126" s="196">
        <f>AK125-AK126</f>
        <v>3.8279569892473191</v>
      </c>
      <c r="AM126" s="356"/>
    </row>
    <row r="127" spans="1:40" x14ac:dyDescent="0.25">
      <c r="A127" s="39" t="s">
        <v>6</v>
      </c>
      <c r="B127" s="47"/>
      <c r="C127" s="48"/>
      <c r="D127" s="48"/>
      <c r="E127" s="48"/>
      <c r="F127" s="48">
        <f t="shared" ref="F127:AF127" si="81">F125-F126</f>
        <v>0</v>
      </c>
      <c r="G127" s="40">
        <f t="shared" si="81"/>
        <v>1</v>
      </c>
      <c r="H127" s="48">
        <f t="shared" si="81"/>
        <v>1</v>
      </c>
      <c r="I127" s="236">
        <f t="shared" si="81"/>
        <v>2</v>
      </c>
      <c r="J127" s="236">
        <f t="shared" si="81"/>
        <v>2</v>
      </c>
      <c r="K127" s="48">
        <f t="shared" si="81"/>
        <v>-1</v>
      </c>
      <c r="L127" s="40">
        <f t="shared" si="81"/>
        <v>0</v>
      </c>
      <c r="M127" s="48">
        <f t="shared" si="81"/>
        <v>1</v>
      </c>
      <c r="N127" s="48">
        <f t="shared" si="81"/>
        <v>1</v>
      </c>
      <c r="O127" s="48">
        <f t="shared" si="81"/>
        <v>-2</v>
      </c>
      <c r="P127" s="236">
        <f t="shared" si="81"/>
        <v>2</v>
      </c>
      <c r="Q127" s="237">
        <f t="shared" si="81"/>
        <v>2</v>
      </c>
      <c r="R127" s="48">
        <f t="shared" si="81"/>
        <v>-5</v>
      </c>
      <c r="S127" s="236">
        <f t="shared" si="81"/>
        <v>2</v>
      </c>
      <c r="T127" s="48">
        <f t="shared" si="81"/>
        <v>1</v>
      </c>
      <c r="U127" s="48">
        <f t="shared" si="81"/>
        <v>-2</v>
      </c>
      <c r="V127" s="40">
        <f t="shared" si="81"/>
        <v>-3</v>
      </c>
      <c r="W127" s="48">
        <f t="shared" si="81"/>
        <v>0</v>
      </c>
      <c r="X127" s="48">
        <f t="shared" si="81"/>
        <v>-3</v>
      </c>
      <c r="Y127" s="245">
        <f t="shared" si="81"/>
        <v>-9</v>
      </c>
      <c r="Z127" s="48">
        <f t="shared" si="81"/>
        <v>-1</v>
      </c>
      <c r="AA127" s="40">
        <f t="shared" si="81"/>
        <v>-1</v>
      </c>
      <c r="AB127" s="48">
        <f t="shared" si="81"/>
        <v>0</v>
      </c>
      <c r="AC127" s="48">
        <f t="shared" si="81"/>
        <v>0</v>
      </c>
      <c r="AD127" s="48">
        <f t="shared" si="81"/>
        <v>1</v>
      </c>
      <c r="AE127" s="48">
        <f t="shared" si="81"/>
        <v>0</v>
      </c>
      <c r="AF127" s="48">
        <f t="shared" si="81"/>
        <v>1</v>
      </c>
      <c r="AG127" s="41">
        <f>SUM(B127:AF127)</f>
        <v>-10</v>
      </c>
      <c r="AH127" s="151">
        <f>AVERAGE(B127:AF127)</f>
        <v>-0.37037037037037035</v>
      </c>
      <c r="AI127" s="133">
        <f>MAX(B127:AF127)</f>
        <v>2</v>
      </c>
      <c r="AJ127" s="142">
        <f>MIN(B127:AF127)</f>
        <v>-9</v>
      </c>
      <c r="AK127" s="399"/>
      <c r="AL127" s="399"/>
      <c r="AM127" s="407"/>
      <c r="AN127" s="410">
        <f>AH127</f>
        <v>-0.37037037037037035</v>
      </c>
    </row>
    <row r="128" spans="1:40" x14ac:dyDescent="0.25">
      <c r="A128" s="54" t="s">
        <v>10</v>
      </c>
      <c r="B128" s="55">
        <v>84</v>
      </c>
      <c r="C128" s="56">
        <v>68</v>
      </c>
      <c r="D128" s="56">
        <v>66</v>
      </c>
      <c r="E128" s="56">
        <v>69</v>
      </c>
      <c r="F128" s="56">
        <v>76</v>
      </c>
      <c r="G128" s="57">
        <v>84</v>
      </c>
      <c r="H128" s="56">
        <v>79</v>
      </c>
      <c r="I128" s="56">
        <v>72</v>
      </c>
      <c r="J128" s="56">
        <v>88</v>
      </c>
      <c r="K128" s="56">
        <v>64</v>
      </c>
      <c r="L128" s="57">
        <v>80</v>
      </c>
      <c r="M128" s="56">
        <v>81</v>
      </c>
      <c r="N128" s="56">
        <v>83</v>
      </c>
      <c r="O128" s="56">
        <v>78</v>
      </c>
      <c r="P128" s="56">
        <v>84</v>
      </c>
      <c r="Q128" s="57">
        <v>90</v>
      </c>
      <c r="R128" s="56">
        <v>70</v>
      </c>
      <c r="S128" s="56">
        <v>66</v>
      </c>
      <c r="T128" s="56">
        <v>65</v>
      </c>
      <c r="U128" s="56">
        <v>61</v>
      </c>
      <c r="V128" s="57">
        <v>64</v>
      </c>
      <c r="W128" s="56">
        <v>68</v>
      </c>
      <c r="X128" s="56">
        <v>59</v>
      </c>
      <c r="Y128" s="56">
        <v>51</v>
      </c>
      <c r="Z128" s="56">
        <v>57</v>
      </c>
      <c r="AA128" s="57">
        <v>56</v>
      </c>
      <c r="AB128" s="56">
        <v>56</v>
      </c>
      <c r="AC128" s="56">
        <v>62</v>
      </c>
      <c r="AD128" s="56">
        <v>69</v>
      </c>
      <c r="AE128" s="56">
        <v>60</v>
      </c>
      <c r="AF128" s="56">
        <v>64</v>
      </c>
      <c r="AG128" s="58">
        <f t="shared" si="76"/>
        <v>2174</v>
      </c>
      <c r="AH128" s="149">
        <f t="shared" si="77"/>
        <v>70.129032258064512</v>
      </c>
      <c r="AI128" s="122">
        <f t="shared" si="78"/>
        <v>90</v>
      </c>
      <c r="AJ128" s="140">
        <f t="shared" si="79"/>
        <v>51</v>
      </c>
      <c r="AK128" s="30">
        <f>(AG128+'Min. Temp. Data 1897-1898'!AG128)/62</f>
        <v>60.516129032258064</v>
      </c>
      <c r="AM128" s="356"/>
    </row>
    <row r="129" spans="1:45" x14ac:dyDescent="0.25">
      <c r="A129" s="35" t="s">
        <v>45</v>
      </c>
      <c r="B129" s="15">
        <v>90</v>
      </c>
      <c r="C129" s="28">
        <v>68</v>
      </c>
      <c r="D129" s="28">
        <v>63</v>
      </c>
      <c r="E129" s="28">
        <v>69</v>
      </c>
      <c r="F129" s="28">
        <v>72</v>
      </c>
      <c r="G129" s="22">
        <v>80</v>
      </c>
      <c r="H129" s="28">
        <v>80</v>
      </c>
      <c r="I129" s="28">
        <v>73</v>
      </c>
      <c r="J129" s="28">
        <v>83</v>
      </c>
      <c r="K129" s="28">
        <v>65</v>
      </c>
      <c r="L129" s="22">
        <v>82</v>
      </c>
      <c r="M129" s="28">
        <v>81</v>
      </c>
      <c r="N129" s="28">
        <v>82</v>
      </c>
      <c r="O129" s="28">
        <v>83</v>
      </c>
      <c r="P129" s="28">
        <v>85</v>
      </c>
      <c r="Q129" s="22">
        <v>90</v>
      </c>
      <c r="R129" s="28">
        <v>73</v>
      </c>
      <c r="S129" s="28">
        <v>62</v>
      </c>
      <c r="T129" s="28">
        <v>63</v>
      </c>
      <c r="U129" s="28">
        <v>62</v>
      </c>
      <c r="V129" s="21">
        <v>65</v>
      </c>
      <c r="W129" s="28">
        <v>62</v>
      </c>
      <c r="X129" s="28">
        <v>63</v>
      </c>
      <c r="Y129" s="28">
        <v>55</v>
      </c>
      <c r="Z129" s="28">
        <v>55</v>
      </c>
      <c r="AA129" s="22">
        <v>58</v>
      </c>
      <c r="AB129" s="28">
        <v>57</v>
      </c>
      <c r="AC129" s="28">
        <v>62</v>
      </c>
      <c r="AD129" s="28">
        <v>70</v>
      </c>
      <c r="AE129" s="28">
        <v>60</v>
      </c>
      <c r="AF129" s="28">
        <v>65</v>
      </c>
      <c r="AG129" s="29">
        <f t="shared" si="76"/>
        <v>2178</v>
      </c>
      <c r="AH129" s="152">
        <f t="shared" si="77"/>
        <v>70.258064516129039</v>
      </c>
      <c r="AI129" s="123">
        <f t="shared" si="78"/>
        <v>90</v>
      </c>
      <c r="AJ129" s="143">
        <f t="shared" si="79"/>
        <v>55</v>
      </c>
      <c r="AK129" s="30">
        <f>(AG129+'Min. Temp. Data 1897-1898'!AG129)/62</f>
        <v>59.483870967741936</v>
      </c>
      <c r="AL129" s="196">
        <f>AK128-AK129</f>
        <v>1.0322580645161281</v>
      </c>
      <c r="AM129" s="356"/>
    </row>
    <row r="130" spans="1:45" x14ac:dyDescent="0.25">
      <c r="A130" s="39" t="s">
        <v>6</v>
      </c>
      <c r="B130" s="246">
        <f t="shared" ref="B130:AF130" si="82">B128-B129</f>
        <v>-6</v>
      </c>
      <c r="C130" s="48">
        <f t="shared" si="82"/>
        <v>0</v>
      </c>
      <c r="D130" s="48">
        <f t="shared" si="82"/>
        <v>3</v>
      </c>
      <c r="E130" s="48">
        <f t="shared" si="82"/>
        <v>0</v>
      </c>
      <c r="F130" s="48">
        <f t="shared" si="82"/>
        <v>4</v>
      </c>
      <c r="G130" s="40">
        <f t="shared" si="82"/>
        <v>4</v>
      </c>
      <c r="H130" s="48">
        <f t="shared" si="82"/>
        <v>-1</v>
      </c>
      <c r="I130" s="48">
        <f t="shared" si="82"/>
        <v>-1</v>
      </c>
      <c r="J130" s="48">
        <f t="shared" si="82"/>
        <v>5</v>
      </c>
      <c r="K130" s="48">
        <f t="shared" si="82"/>
        <v>-1</v>
      </c>
      <c r="L130" s="40">
        <f t="shared" si="82"/>
        <v>-2</v>
      </c>
      <c r="M130" s="48">
        <f t="shared" si="82"/>
        <v>0</v>
      </c>
      <c r="N130" s="48">
        <f t="shared" si="82"/>
        <v>1</v>
      </c>
      <c r="O130" s="48">
        <f t="shared" si="82"/>
        <v>-5</v>
      </c>
      <c r="P130" s="48">
        <f t="shared" si="82"/>
        <v>-1</v>
      </c>
      <c r="Q130" s="40">
        <f t="shared" si="82"/>
        <v>0</v>
      </c>
      <c r="R130" s="48">
        <f t="shared" si="82"/>
        <v>-3</v>
      </c>
      <c r="S130" s="48">
        <f t="shared" si="82"/>
        <v>4</v>
      </c>
      <c r="T130" s="48">
        <f t="shared" si="82"/>
        <v>2</v>
      </c>
      <c r="U130" s="48">
        <f t="shared" si="82"/>
        <v>-1</v>
      </c>
      <c r="V130" s="40">
        <f t="shared" si="82"/>
        <v>-1</v>
      </c>
      <c r="W130" s="236">
        <f t="shared" si="82"/>
        <v>6</v>
      </c>
      <c r="X130" s="48">
        <f t="shared" si="82"/>
        <v>-4</v>
      </c>
      <c r="Y130" s="48">
        <f t="shared" si="82"/>
        <v>-4</v>
      </c>
      <c r="Z130" s="48">
        <f t="shared" si="82"/>
        <v>2</v>
      </c>
      <c r="AA130" s="40">
        <f t="shared" si="82"/>
        <v>-2</v>
      </c>
      <c r="AB130" s="48">
        <f t="shared" si="82"/>
        <v>-1</v>
      </c>
      <c r="AC130" s="48">
        <f t="shared" si="82"/>
        <v>0</v>
      </c>
      <c r="AD130" s="48">
        <f t="shared" si="82"/>
        <v>-1</v>
      </c>
      <c r="AE130" s="48">
        <f t="shared" si="82"/>
        <v>0</v>
      </c>
      <c r="AF130" s="48">
        <f t="shared" si="82"/>
        <v>-1</v>
      </c>
      <c r="AG130" s="41">
        <f t="shared" si="76"/>
        <v>-4</v>
      </c>
      <c r="AH130" s="151">
        <f t="shared" si="77"/>
        <v>-0.12903225806451613</v>
      </c>
      <c r="AI130" s="133">
        <f t="shared" si="78"/>
        <v>6</v>
      </c>
      <c r="AJ130" s="142">
        <f t="shared" si="79"/>
        <v>-6</v>
      </c>
      <c r="AK130" s="399"/>
      <c r="AL130" s="399"/>
      <c r="AM130" s="407"/>
      <c r="AN130" s="410">
        <f>AH130</f>
        <v>-0.12903225806451613</v>
      </c>
      <c r="AS130" s="108" t="s">
        <v>4</v>
      </c>
    </row>
    <row r="131" spans="1:45" x14ac:dyDescent="0.25">
      <c r="A131" s="54" t="s">
        <v>10</v>
      </c>
      <c r="B131" s="55">
        <v>84</v>
      </c>
      <c r="C131" s="56">
        <v>68</v>
      </c>
      <c r="D131" s="56">
        <v>66</v>
      </c>
      <c r="E131" s="56">
        <v>69</v>
      </c>
      <c r="F131" s="56">
        <v>76</v>
      </c>
      <c r="G131" s="57">
        <v>84</v>
      </c>
      <c r="H131" s="56">
        <v>79</v>
      </c>
      <c r="I131" s="56">
        <v>72</v>
      </c>
      <c r="J131" s="56">
        <v>88</v>
      </c>
      <c r="K131" s="56">
        <v>64</v>
      </c>
      <c r="L131" s="57">
        <v>80</v>
      </c>
      <c r="M131" s="56">
        <v>81</v>
      </c>
      <c r="N131" s="56">
        <v>83</v>
      </c>
      <c r="O131" s="56">
        <v>78</v>
      </c>
      <c r="P131" s="56">
        <v>84</v>
      </c>
      <c r="Q131" s="57">
        <v>90</v>
      </c>
      <c r="R131" s="56">
        <v>70</v>
      </c>
      <c r="S131" s="56">
        <v>66</v>
      </c>
      <c r="T131" s="56">
        <v>65</v>
      </c>
      <c r="U131" s="56">
        <v>61</v>
      </c>
      <c r="V131" s="57">
        <v>64</v>
      </c>
      <c r="W131" s="56">
        <v>68</v>
      </c>
      <c r="X131" s="56">
        <v>59</v>
      </c>
      <c r="Y131" s="56">
        <v>51</v>
      </c>
      <c r="Z131" s="56">
        <v>57</v>
      </c>
      <c r="AA131" s="57">
        <v>56</v>
      </c>
      <c r="AB131" s="56">
        <v>56</v>
      </c>
      <c r="AC131" s="56">
        <v>62</v>
      </c>
      <c r="AD131" s="56">
        <v>69</v>
      </c>
      <c r="AE131" s="56">
        <v>60</v>
      </c>
      <c r="AF131" s="56">
        <v>64</v>
      </c>
      <c r="AG131" s="58">
        <f t="shared" si="76"/>
        <v>2174</v>
      </c>
      <c r="AH131" s="149">
        <f t="shared" si="77"/>
        <v>70.129032258064512</v>
      </c>
      <c r="AI131" s="122">
        <f t="shared" si="78"/>
        <v>90</v>
      </c>
      <c r="AJ131" s="140">
        <f t="shared" si="79"/>
        <v>51</v>
      </c>
      <c r="AK131" s="30">
        <f>(AG131+'Min. Temp. Data 1897-1898'!AG131)/62</f>
        <v>60.516129032258064</v>
      </c>
      <c r="AM131" s="308"/>
    </row>
    <row r="132" spans="1:45" x14ac:dyDescent="0.25">
      <c r="A132" s="12" t="s">
        <v>9</v>
      </c>
      <c r="B132" s="15">
        <v>88</v>
      </c>
      <c r="C132" s="28">
        <v>66</v>
      </c>
      <c r="D132" s="28">
        <v>67</v>
      </c>
      <c r="E132" s="28">
        <v>69</v>
      </c>
      <c r="F132" s="28">
        <v>74</v>
      </c>
      <c r="G132" s="22">
        <v>84</v>
      </c>
      <c r="H132" s="28">
        <v>77</v>
      </c>
      <c r="I132" s="28">
        <v>69</v>
      </c>
      <c r="J132" s="28">
        <v>86</v>
      </c>
      <c r="K132" s="28">
        <v>67</v>
      </c>
      <c r="L132" s="22">
        <v>82</v>
      </c>
      <c r="M132" s="28">
        <v>79</v>
      </c>
      <c r="N132" s="28">
        <v>76</v>
      </c>
      <c r="O132" s="28">
        <v>73</v>
      </c>
      <c r="P132" s="28">
        <v>80</v>
      </c>
      <c r="Q132" s="22">
        <v>91</v>
      </c>
      <c r="R132" s="28">
        <v>68</v>
      </c>
      <c r="S132" s="28">
        <v>65</v>
      </c>
      <c r="T132" s="28">
        <v>63</v>
      </c>
      <c r="U132" s="28">
        <v>61</v>
      </c>
      <c r="V132" s="21">
        <v>65</v>
      </c>
      <c r="W132" s="28">
        <v>57</v>
      </c>
      <c r="X132" s="28">
        <v>57</v>
      </c>
      <c r="Y132" s="28">
        <v>53</v>
      </c>
      <c r="Z132" s="28">
        <v>57</v>
      </c>
      <c r="AA132" s="22">
        <v>56</v>
      </c>
      <c r="AB132" s="28">
        <v>54</v>
      </c>
      <c r="AC132" s="28">
        <v>62</v>
      </c>
      <c r="AD132" s="28">
        <v>67</v>
      </c>
      <c r="AE132" s="28">
        <v>58</v>
      </c>
      <c r="AF132" s="28">
        <v>65</v>
      </c>
      <c r="AG132" s="29">
        <f t="shared" si="76"/>
        <v>2136</v>
      </c>
      <c r="AH132" s="152">
        <f t="shared" si="77"/>
        <v>68.903225806451616</v>
      </c>
      <c r="AI132" s="123">
        <f t="shared" si="78"/>
        <v>91</v>
      </c>
      <c r="AJ132" s="143">
        <f t="shared" si="79"/>
        <v>53</v>
      </c>
      <c r="AK132" s="30">
        <f>(AG132+'Min. Temp. Data 1897-1898'!AG132)/62</f>
        <v>63.016129032258064</v>
      </c>
      <c r="AL132" s="196">
        <f>AK131-AK132</f>
        <v>-2.5</v>
      </c>
      <c r="AM132" s="308"/>
    </row>
    <row r="133" spans="1:45" x14ac:dyDescent="0.25">
      <c r="A133" s="164" t="s">
        <v>6</v>
      </c>
      <c r="B133" s="246">
        <f t="shared" ref="B133:AF133" si="83">B131-B132</f>
        <v>-4</v>
      </c>
      <c r="C133" s="48">
        <f t="shared" si="83"/>
        <v>2</v>
      </c>
      <c r="D133" s="48">
        <f t="shared" si="83"/>
        <v>-1</v>
      </c>
      <c r="E133" s="48">
        <f t="shared" si="83"/>
        <v>0</v>
      </c>
      <c r="F133" s="48">
        <f t="shared" si="83"/>
        <v>2</v>
      </c>
      <c r="G133" s="40">
        <f t="shared" si="83"/>
        <v>0</v>
      </c>
      <c r="H133" s="48">
        <f t="shared" si="83"/>
        <v>2</v>
      </c>
      <c r="I133" s="48">
        <f t="shared" si="83"/>
        <v>3</v>
      </c>
      <c r="J133" s="48">
        <f t="shared" si="83"/>
        <v>2</v>
      </c>
      <c r="K133" s="48">
        <f t="shared" si="83"/>
        <v>-3</v>
      </c>
      <c r="L133" s="40">
        <f t="shared" si="83"/>
        <v>-2</v>
      </c>
      <c r="M133" s="48">
        <f t="shared" si="83"/>
        <v>2</v>
      </c>
      <c r="N133" s="48">
        <f t="shared" si="83"/>
        <v>7</v>
      </c>
      <c r="O133" s="48">
        <f t="shared" si="83"/>
        <v>5</v>
      </c>
      <c r="P133" s="48">
        <f t="shared" si="83"/>
        <v>4</v>
      </c>
      <c r="Q133" s="40">
        <f t="shared" si="83"/>
        <v>-1</v>
      </c>
      <c r="R133" s="48">
        <f t="shared" si="83"/>
        <v>2</v>
      </c>
      <c r="S133" s="48">
        <f t="shared" si="83"/>
        <v>1</v>
      </c>
      <c r="T133" s="48">
        <f t="shared" si="83"/>
        <v>2</v>
      </c>
      <c r="U133" s="48">
        <f t="shared" si="83"/>
        <v>0</v>
      </c>
      <c r="V133" s="40">
        <f t="shared" si="83"/>
        <v>-1</v>
      </c>
      <c r="W133" s="236">
        <f t="shared" si="83"/>
        <v>11</v>
      </c>
      <c r="X133" s="48">
        <f t="shared" si="83"/>
        <v>2</v>
      </c>
      <c r="Y133" s="48">
        <f t="shared" si="83"/>
        <v>-2</v>
      </c>
      <c r="Z133" s="48">
        <f t="shared" si="83"/>
        <v>0</v>
      </c>
      <c r="AA133" s="40">
        <f t="shared" si="83"/>
        <v>0</v>
      </c>
      <c r="AB133" s="48">
        <f t="shared" si="83"/>
        <v>2</v>
      </c>
      <c r="AC133" s="48">
        <f t="shared" si="83"/>
        <v>0</v>
      </c>
      <c r="AD133" s="48">
        <f t="shared" si="83"/>
        <v>2</v>
      </c>
      <c r="AE133" s="48">
        <f t="shared" si="83"/>
        <v>2</v>
      </c>
      <c r="AF133" s="48">
        <f t="shared" si="83"/>
        <v>-1</v>
      </c>
      <c r="AG133" s="41">
        <f t="shared" si="76"/>
        <v>38</v>
      </c>
      <c r="AH133" s="151">
        <f t="shared" si="77"/>
        <v>1.2258064516129032</v>
      </c>
      <c r="AI133" s="133">
        <f t="shared" si="78"/>
        <v>11</v>
      </c>
      <c r="AJ133" s="142">
        <f t="shared" si="79"/>
        <v>-4</v>
      </c>
      <c r="AK133" s="406"/>
      <c r="AL133" s="399"/>
      <c r="AM133" s="400"/>
      <c r="AN133" s="410">
        <f>AH133</f>
        <v>1.2258064516129032</v>
      </c>
    </row>
    <row r="134" spans="1:45" x14ac:dyDescent="0.25">
      <c r="A134" s="54" t="s">
        <v>10</v>
      </c>
      <c r="B134" s="55">
        <v>84</v>
      </c>
      <c r="C134" s="56">
        <v>68</v>
      </c>
      <c r="D134" s="56">
        <v>66</v>
      </c>
      <c r="E134" s="56">
        <v>69</v>
      </c>
      <c r="F134" s="56">
        <v>76</v>
      </c>
      <c r="G134" s="57">
        <v>84</v>
      </c>
      <c r="H134" s="56">
        <v>79</v>
      </c>
      <c r="I134" s="56">
        <v>72</v>
      </c>
      <c r="J134" s="56">
        <v>88</v>
      </c>
      <c r="K134" s="56">
        <v>64</v>
      </c>
      <c r="L134" s="57">
        <v>80</v>
      </c>
      <c r="M134" s="56">
        <v>81</v>
      </c>
      <c r="N134" s="56">
        <v>83</v>
      </c>
      <c r="O134" s="56">
        <v>78</v>
      </c>
      <c r="P134" s="56">
        <v>84</v>
      </c>
      <c r="Q134" s="57">
        <v>90</v>
      </c>
      <c r="R134" s="56">
        <v>70</v>
      </c>
      <c r="S134" s="56">
        <v>66</v>
      </c>
      <c r="T134" s="56">
        <v>65</v>
      </c>
      <c r="U134" s="56">
        <v>61</v>
      </c>
      <c r="V134" s="57">
        <v>64</v>
      </c>
      <c r="W134" s="56">
        <v>68</v>
      </c>
      <c r="X134" s="56">
        <v>59</v>
      </c>
      <c r="Y134" s="56">
        <v>51</v>
      </c>
      <c r="Z134" s="56">
        <v>57</v>
      </c>
      <c r="AA134" s="57">
        <v>56</v>
      </c>
      <c r="AB134" s="56">
        <v>56</v>
      </c>
      <c r="AC134" s="56">
        <v>62</v>
      </c>
      <c r="AD134" s="56">
        <v>69</v>
      </c>
      <c r="AE134" s="56">
        <v>60</v>
      </c>
      <c r="AF134" s="56">
        <v>64</v>
      </c>
      <c r="AG134" s="58">
        <f t="shared" si="76"/>
        <v>2174</v>
      </c>
      <c r="AH134" s="149">
        <f t="shared" si="77"/>
        <v>70.129032258064512</v>
      </c>
      <c r="AI134" s="122">
        <f t="shared" si="78"/>
        <v>90</v>
      </c>
      <c r="AJ134" s="140">
        <f t="shared" si="79"/>
        <v>51</v>
      </c>
      <c r="AK134" s="30">
        <f>(AG134+'Min. Temp. Data 1897-1898'!AG131)/62</f>
        <v>60.516129032258064</v>
      </c>
      <c r="AM134" s="308"/>
    </row>
    <row r="135" spans="1:45" x14ac:dyDescent="0.25">
      <c r="A135" s="12" t="s">
        <v>35</v>
      </c>
      <c r="B135" s="15">
        <v>85</v>
      </c>
      <c r="C135" s="3">
        <v>70</v>
      </c>
      <c r="D135" s="3">
        <v>66</v>
      </c>
      <c r="E135" s="3">
        <v>66</v>
      </c>
      <c r="F135" s="3">
        <v>70</v>
      </c>
      <c r="G135" s="3">
        <v>78</v>
      </c>
      <c r="H135" s="3">
        <v>76</v>
      </c>
      <c r="I135" s="3">
        <v>68</v>
      </c>
      <c r="J135" s="3">
        <v>82</v>
      </c>
      <c r="K135" s="3">
        <v>68</v>
      </c>
      <c r="L135" s="3">
        <v>78</v>
      </c>
      <c r="M135" s="3">
        <v>76</v>
      </c>
      <c r="N135" s="3">
        <v>80</v>
      </c>
      <c r="O135" s="3">
        <v>73</v>
      </c>
      <c r="P135" s="3">
        <v>81</v>
      </c>
      <c r="Q135" s="3">
        <v>84</v>
      </c>
      <c r="R135" s="3">
        <v>72</v>
      </c>
      <c r="S135" s="3">
        <v>66</v>
      </c>
      <c r="T135" s="3">
        <v>71</v>
      </c>
      <c r="U135" s="3">
        <v>66</v>
      </c>
      <c r="V135" s="3">
        <v>63</v>
      </c>
      <c r="W135" s="3">
        <v>68</v>
      </c>
      <c r="X135" s="3">
        <v>64</v>
      </c>
      <c r="Y135" s="3">
        <v>58</v>
      </c>
      <c r="Z135" s="3">
        <v>62</v>
      </c>
      <c r="AA135" s="3">
        <v>64</v>
      </c>
      <c r="AB135" s="3">
        <v>62</v>
      </c>
      <c r="AC135" s="3">
        <v>62</v>
      </c>
      <c r="AD135" s="3">
        <v>68</v>
      </c>
      <c r="AE135" s="3">
        <v>58</v>
      </c>
      <c r="AF135" s="3">
        <v>64</v>
      </c>
      <c r="AG135" s="29">
        <f t="shared" si="76"/>
        <v>2169</v>
      </c>
      <c r="AH135" s="152">
        <f t="shared" si="77"/>
        <v>69.967741935483872</v>
      </c>
      <c r="AI135" s="123">
        <f t="shared" si="78"/>
        <v>85</v>
      </c>
      <c r="AJ135" s="143">
        <f t="shared" si="79"/>
        <v>58</v>
      </c>
      <c r="AK135" s="30">
        <f>(AG135+'Min. Temp. Data 1897-1898'!AG132)/62</f>
        <v>63.548387096774192</v>
      </c>
      <c r="AL135" s="196">
        <f>AK134-AK135</f>
        <v>-3.0322580645161281</v>
      </c>
      <c r="AM135" s="308"/>
      <c r="AN135" s="107"/>
      <c r="AO135" s="107"/>
      <c r="AP135" s="107"/>
    </row>
    <row r="136" spans="1:45" ht="13.8" thickBot="1" x14ac:dyDescent="0.3">
      <c r="A136" s="36" t="s">
        <v>6</v>
      </c>
      <c r="B136" s="17">
        <f t="shared" ref="B136:AF136" si="84">B134-B135</f>
        <v>-1</v>
      </c>
      <c r="C136" s="16">
        <f t="shared" si="84"/>
        <v>-2</v>
      </c>
      <c r="D136" s="16">
        <f t="shared" si="84"/>
        <v>0</v>
      </c>
      <c r="E136" s="16">
        <f t="shared" si="84"/>
        <v>3</v>
      </c>
      <c r="F136" s="229">
        <f t="shared" si="84"/>
        <v>6</v>
      </c>
      <c r="G136" s="233">
        <f t="shared" si="84"/>
        <v>6</v>
      </c>
      <c r="H136" s="16">
        <f t="shared" si="84"/>
        <v>3</v>
      </c>
      <c r="I136" s="16">
        <f t="shared" si="84"/>
        <v>4</v>
      </c>
      <c r="J136" s="229">
        <f t="shared" si="84"/>
        <v>6</v>
      </c>
      <c r="K136" s="16">
        <f t="shared" si="84"/>
        <v>-4</v>
      </c>
      <c r="L136" s="23">
        <f t="shared" si="84"/>
        <v>2</v>
      </c>
      <c r="M136" s="16">
        <f t="shared" si="84"/>
        <v>5</v>
      </c>
      <c r="N136" s="16">
        <f t="shared" si="84"/>
        <v>3</v>
      </c>
      <c r="O136" s="16">
        <f t="shared" si="84"/>
        <v>5</v>
      </c>
      <c r="P136" s="16">
        <f t="shared" si="84"/>
        <v>3</v>
      </c>
      <c r="Q136" s="233">
        <f t="shared" si="84"/>
        <v>6</v>
      </c>
      <c r="R136" s="16">
        <f t="shared" si="84"/>
        <v>-2</v>
      </c>
      <c r="S136" s="16">
        <f t="shared" si="84"/>
        <v>0</v>
      </c>
      <c r="T136" s="16">
        <f t="shared" si="84"/>
        <v>-6</v>
      </c>
      <c r="U136" s="16">
        <f t="shared" si="84"/>
        <v>-5</v>
      </c>
      <c r="V136" s="23">
        <f t="shared" si="84"/>
        <v>1</v>
      </c>
      <c r="W136" s="16">
        <f t="shared" si="84"/>
        <v>0</v>
      </c>
      <c r="X136" s="16">
        <f t="shared" si="84"/>
        <v>-5</v>
      </c>
      <c r="Y136" s="16">
        <f t="shared" si="84"/>
        <v>-7</v>
      </c>
      <c r="Z136" s="16">
        <f t="shared" si="84"/>
        <v>-5</v>
      </c>
      <c r="AA136" s="231">
        <f t="shared" si="84"/>
        <v>-8</v>
      </c>
      <c r="AB136" s="16">
        <f t="shared" si="84"/>
        <v>-6</v>
      </c>
      <c r="AC136" s="16">
        <f t="shared" si="84"/>
        <v>0</v>
      </c>
      <c r="AD136" s="16">
        <f t="shared" si="84"/>
        <v>1</v>
      </c>
      <c r="AE136" s="16">
        <f t="shared" si="84"/>
        <v>2</v>
      </c>
      <c r="AF136" s="16">
        <f t="shared" si="84"/>
        <v>0</v>
      </c>
      <c r="AG136" s="25">
        <f t="shared" si="76"/>
        <v>5</v>
      </c>
      <c r="AH136" s="153">
        <f t="shared" si="77"/>
        <v>0.16129032258064516</v>
      </c>
      <c r="AI136" s="137">
        <f t="shared" si="78"/>
        <v>6</v>
      </c>
      <c r="AJ136" s="146">
        <f t="shared" si="79"/>
        <v>-8</v>
      </c>
      <c r="AK136" s="401"/>
      <c r="AL136" s="401"/>
      <c r="AM136" s="403"/>
      <c r="AN136" s="411">
        <f>AH136</f>
        <v>0.16129032258064516</v>
      </c>
      <c r="AR136" s="389"/>
    </row>
    <row r="137" spans="1:45" ht="15.6" x14ac:dyDescent="0.3">
      <c r="A137" s="37" t="s">
        <v>43</v>
      </c>
      <c r="B137" s="18">
        <v>1</v>
      </c>
      <c r="C137" s="11">
        <v>2</v>
      </c>
      <c r="D137" s="11">
        <v>3</v>
      </c>
      <c r="E137" s="11">
        <v>4</v>
      </c>
      <c r="F137" s="11">
        <v>5</v>
      </c>
      <c r="G137" s="19">
        <v>6</v>
      </c>
      <c r="H137" s="11">
        <v>7</v>
      </c>
      <c r="I137" s="11">
        <v>8</v>
      </c>
      <c r="J137" s="11">
        <v>9</v>
      </c>
      <c r="K137" s="11">
        <v>10</v>
      </c>
      <c r="L137" s="19">
        <v>11</v>
      </c>
      <c r="M137" s="11">
        <v>12</v>
      </c>
      <c r="N137" s="11">
        <v>13</v>
      </c>
      <c r="O137" s="11">
        <v>14</v>
      </c>
      <c r="P137" s="11">
        <v>15</v>
      </c>
      <c r="Q137" s="19">
        <v>16</v>
      </c>
      <c r="R137" s="11">
        <v>17</v>
      </c>
      <c r="S137" s="11">
        <v>18</v>
      </c>
      <c r="T137" s="11">
        <v>19</v>
      </c>
      <c r="U137" s="11">
        <v>20</v>
      </c>
      <c r="V137" s="19">
        <v>21</v>
      </c>
      <c r="W137" s="11">
        <v>22</v>
      </c>
      <c r="X137" s="11">
        <v>23</v>
      </c>
      <c r="Y137" s="11">
        <v>24</v>
      </c>
      <c r="Z137" s="11">
        <v>25</v>
      </c>
      <c r="AA137" s="19">
        <v>26</v>
      </c>
      <c r="AB137" s="11">
        <v>27</v>
      </c>
      <c r="AC137" s="11">
        <v>28</v>
      </c>
      <c r="AD137" s="11">
        <v>29</v>
      </c>
      <c r="AE137" s="11">
        <v>30</v>
      </c>
      <c r="AF137" s="11" t="s">
        <v>4</v>
      </c>
      <c r="AG137" s="8" t="s">
        <v>0</v>
      </c>
      <c r="AH137" s="148" t="s">
        <v>1</v>
      </c>
      <c r="AI137" s="131" t="s">
        <v>2</v>
      </c>
      <c r="AJ137" s="139" t="s">
        <v>3</v>
      </c>
      <c r="AM137" s="308"/>
      <c r="AR137" s="389"/>
    </row>
    <row r="138" spans="1:45" x14ac:dyDescent="0.25">
      <c r="A138" s="54" t="s">
        <v>10</v>
      </c>
      <c r="B138" s="55">
        <v>68</v>
      </c>
      <c r="C138" s="56">
        <v>67</v>
      </c>
      <c r="D138" s="56">
        <v>63</v>
      </c>
      <c r="E138" s="56">
        <v>67</v>
      </c>
      <c r="F138" s="56">
        <v>68</v>
      </c>
      <c r="G138" s="57">
        <v>66</v>
      </c>
      <c r="H138" s="56">
        <v>60</v>
      </c>
      <c r="I138" s="56">
        <v>70</v>
      </c>
      <c r="J138" s="56">
        <v>72</v>
      </c>
      <c r="K138" s="56">
        <v>58</v>
      </c>
      <c r="L138" s="57">
        <v>54</v>
      </c>
      <c r="M138" s="56">
        <v>47</v>
      </c>
      <c r="N138" s="56">
        <v>57</v>
      </c>
      <c r="O138" s="56">
        <v>51</v>
      </c>
      <c r="P138" s="56">
        <v>74</v>
      </c>
      <c r="Q138" s="57">
        <v>75</v>
      </c>
      <c r="R138" s="56">
        <v>48</v>
      </c>
      <c r="S138" s="56">
        <v>47</v>
      </c>
      <c r="T138" s="56">
        <v>56</v>
      </c>
      <c r="U138" s="56">
        <v>66</v>
      </c>
      <c r="V138" s="57">
        <v>74</v>
      </c>
      <c r="W138" s="56">
        <v>59</v>
      </c>
      <c r="X138" s="56">
        <v>49</v>
      </c>
      <c r="Y138" s="56">
        <v>42</v>
      </c>
      <c r="Z138" s="56">
        <v>48</v>
      </c>
      <c r="AA138" s="57">
        <v>71</v>
      </c>
      <c r="AB138" s="56">
        <v>64</v>
      </c>
      <c r="AC138" s="56">
        <v>42</v>
      </c>
      <c r="AD138" s="56">
        <v>47</v>
      </c>
      <c r="AE138" s="56">
        <v>39</v>
      </c>
      <c r="AF138" s="38"/>
      <c r="AG138" s="58">
        <f>SUM(B138:AF138)</f>
        <v>1769</v>
      </c>
      <c r="AH138" s="149">
        <f>AVERAGE(B138:AF138)</f>
        <v>58.966666666666669</v>
      </c>
      <c r="AI138" s="122">
        <f>MAX(B138:AF138)</f>
        <v>75</v>
      </c>
      <c r="AJ138" s="140">
        <f>MIN(B138:AF138)</f>
        <v>39</v>
      </c>
      <c r="AK138" s="82">
        <f>(AG138+'Min. Temp. Data 1897-1898'!AG141)/60</f>
        <v>49.06666666666667</v>
      </c>
      <c r="AM138" s="308"/>
      <c r="AR138" s="389"/>
    </row>
    <row r="139" spans="1:45" x14ac:dyDescent="0.25">
      <c r="A139" s="12" t="s">
        <v>52</v>
      </c>
      <c r="B139" s="15">
        <v>68</v>
      </c>
      <c r="C139" s="3">
        <v>66</v>
      </c>
      <c r="D139" s="3">
        <v>63</v>
      </c>
      <c r="E139" s="3">
        <v>66</v>
      </c>
      <c r="F139" s="3">
        <v>68</v>
      </c>
      <c r="G139" s="22">
        <v>65</v>
      </c>
      <c r="H139" s="3">
        <v>62</v>
      </c>
      <c r="I139" s="3">
        <v>64</v>
      </c>
      <c r="J139" s="3">
        <v>71</v>
      </c>
      <c r="K139" s="3">
        <v>58</v>
      </c>
      <c r="L139" s="22">
        <v>54</v>
      </c>
      <c r="M139" s="3">
        <v>47</v>
      </c>
      <c r="N139" s="3">
        <v>57</v>
      </c>
      <c r="O139" s="3">
        <v>51</v>
      </c>
      <c r="P139" s="3">
        <v>74</v>
      </c>
      <c r="Q139" s="22">
        <v>75</v>
      </c>
      <c r="R139" s="3">
        <v>48</v>
      </c>
      <c r="S139" s="3">
        <v>47</v>
      </c>
      <c r="T139" s="3">
        <v>56</v>
      </c>
      <c r="U139" s="3">
        <v>66</v>
      </c>
      <c r="V139" s="21">
        <v>73</v>
      </c>
      <c r="W139" s="3">
        <v>58</v>
      </c>
      <c r="X139" s="3">
        <v>47</v>
      </c>
      <c r="Y139" s="3">
        <v>41</v>
      </c>
      <c r="Z139" s="3">
        <v>50</v>
      </c>
      <c r="AA139" s="22">
        <v>72</v>
      </c>
      <c r="AB139" s="3">
        <v>60</v>
      </c>
      <c r="AC139" s="3">
        <v>42</v>
      </c>
      <c r="AD139" s="3">
        <v>46</v>
      </c>
      <c r="AE139" s="3">
        <v>40</v>
      </c>
      <c r="AF139" s="38"/>
      <c r="AG139" s="5">
        <v>1755</v>
      </c>
      <c r="AH139" s="150">
        <v>58.5</v>
      </c>
      <c r="AI139" s="132">
        <v>75</v>
      </c>
      <c r="AJ139" s="141">
        <v>40</v>
      </c>
      <c r="AK139" s="82">
        <v>49.15</v>
      </c>
      <c r="AL139" s="196">
        <f>AK138-AK139</f>
        <v>-8.3333333333328596E-2</v>
      </c>
      <c r="AM139" s="308"/>
      <c r="AR139" s="389"/>
    </row>
    <row r="140" spans="1:45" x14ac:dyDescent="0.25">
      <c r="A140" s="164" t="s">
        <v>6</v>
      </c>
      <c r="B140" s="47">
        <f t="shared" ref="B140:AE140" si="85">B138-B139</f>
        <v>0</v>
      </c>
      <c r="C140" s="48">
        <f t="shared" si="85"/>
        <v>1</v>
      </c>
      <c r="D140" s="48">
        <f t="shared" si="85"/>
        <v>0</v>
      </c>
      <c r="E140" s="48">
        <f t="shared" si="85"/>
        <v>1</v>
      </c>
      <c r="F140" s="48">
        <f t="shared" si="85"/>
        <v>0</v>
      </c>
      <c r="G140" s="40">
        <f t="shared" si="85"/>
        <v>1</v>
      </c>
      <c r="H140" s="245">
        <f t="shared" si="85"/>
        <v>-2</v>
      </c>
      <c r="I140" s="236">
        <f t="shared" si="85"/>
        <v>6</v>
      </c>
      <c r="J140" s="48">
        <f t="shared" si="85"/>
        <v>1</v>
      </c>
      <c r="K140" s="48">
        <f t="shared" si="85"/>
        <v>0</v>
      </c>
      <c r="L140" s="40">
        <f t="shared" si="85"/>
        <v>0</v>
      </c>
      <c r="M140" s="48">
        <f t="shared" si="85"/>
        <v>0</v>
      </c>
      <c r="N140" s="48">
        <f t="shared" si="85"/>
        <v>0</v>
      </c>
      <c r="O140" s="48">
        <f t="shared" si="85"/>
        <v>0</v>
      </c>
      <c r="P140" s="48">
        <f t="shared" si="85"/>
        <v>0</v>
      </c>
      <c r="Q140" s="40">
        <f t="shared" si="85"/>
        <v>0</v>
      </c>
      <c r="R140" s="48">
        <f t="shared" si="85"/>
        <v>0</v>
      </c>
      <c r="S140" s="48">
        <f t="shared" si="85"/>
        <v>0</v>
      </c>
      <c r="T140" s="48">
        <f t="shared" si="85"/>
        <v>0</v>
      </c>
      <c r="U140" s="48">
        <f t="shared" si="85"/>
        <v>0</v>
      </c>
      <c r="V140" s="40">
        <f t="shared" si="85"/>
        <v>1</v>
      </c>
      <c r="W140" s="48">
        <f t="shared" si="85"/>
        <v>1</v>
      </c>
      <c r="X140" s="48">
        <f t="shared" si="85"/>
        <v>2</v>
      </c>
      <c r="Y140" s="48">
        <f t="shared" si="85"/>
        <v>1</v>
      </c>
      <c r="Z140" s="245">
        <f t="shared" si="85"/>
        <v>-2</v>
      </c>
      <c r="AA140" s="40">
        <f t="shared" si="85"/>
        <v>-1</v>
      </c>
      <c r="AB140" s="48">
        <f t="shared" si="85"/>
        <v>4</v>
      </c>
      <c r="AC140" s="48">
        <f t="shared" si="85"/>
        <v>0</v>
      </c>
      <c r="AD140" s="48">
        <f t="shared" si="85"/>
        <v>1</v>
      </c>
      <c r="AE140" s="48">
        <f t="shared" si="85"/>
        <v>-1</v>
      </c>
      <c r="AF140" s="38"/>
      <c r="AG140" s="41">
        <f>SUM(B140:AF140)</f>
        <v>14</v>
      </c>
      <c r="AH140" s="151">
        <f>AVERAGE(B140:AF140)</f>
        <v>0.46666666666666667</v>
      </c>
      <c r="AI140" s="133">
        <f>MAX(B140:AF140)</f>
        <v>6</v>
      </c>
      <c r="AJ140" s="142">
        <f>MIN(B140:AF140)</f>
        <v>-2</v>
      </c>
      <c r="AK140" s="406"/>
      <c r="AL140" s="399"/>
      <c r="AM140" s="400"/>
      <c r="AN140" s="410">
        <f>AH140</f>
        <v>0.46666666666666667</v>
      </c>
      <c r="AR140" s="389"/>
    </row>
    <row r="141" spans="1:45" x14ac:dyDescent="0.25">
      <c r="A141" s="54" t="s">
        <v>10</v>
      </c>
      <c r="B141" s="55">
        <v>68</v>
      </c>
      <c r="C141" s="56">
        <v>67</v>
      </c>
      <c r="D141" s="56">
        <v>63</v>
      </c>
      <c r="E141" s="56">
        <v>67</v>
      </c>
      <c r="F141" s="56">
        <v>68</v>
      </c>
      <c r="G141" s="57">
        <v>66</v>
      </c>
      <c r="H141" s="56">
        <v>60</v>
      </c>
      <c r="I141" s="56">
        <v>70</v>
      </c>
      <c r="J141" s="56">
        <v>72</v>
      </c>
      <c r="K141" s="56">
        <v>58</v>
      </c>
      <c r="L141" s="57">
        <v>54</v>
      </c>
      <c r="M141" s="56">
        <v>47</v>
      </c>
      <c r="N141" s="56">
        <v>57</v>
      </c>
      <c r="O141" s="56">
        <v>51</v>
      </c>
      <c r="P141" s="56">
        <v>74</v>
      </c>
      <c r="Q141" s="57">
        <v>75</v>
      </c>
      <c r="R141" s="56">
        <v>48</v>
      </c>
      <c r="S141" s="56">
        <v>47</v>
      </c>
      <c r="T141" s="56">
        <v>56</v>
      </c>
      <c r="U141" s="56">
        <v>66</v>
      </c>
      <c r="V141" s="57">
        <v>74</v>
      </c>
      <c r="W141" s="56">
        <v>59</v>
      </c>
      <c r="X141" s="56">
        <v>49</v>
      </c>
      <c r="Y141" s="56">
        <v>42</v>
      </c>
      <c r="Z141" s="56">
        <v>48</v>
      </c>
      <c r="AA141" s="57">
        <v>71</v>
      </c>
      <c r="AB141" s="56">
        <v>64</v>
      </c>
      <c r="AC141" s="56">
        <v>42</v>
      </c>
      <c r="AD141" s="56">
        <v>47</v>
      </c>
      <c r="AE141" s="56">
        <v>39</v>
      </c>
      <c r="AF141" s="38"/>
      <c r="AG141" s="58">
        <v>1769</v>
      </c>
      <c r="AH141" s="149">
        <v>58.966666666666669</v>
      </c>
      <c r="AI141" s="122">
        <v>75</v>
      </c>
      <c r="AJ141" s="140">
        <v>39</v>
      </c>
      <c r="AK141" s="30">
        <v>49.06666666666667</v>
      </c>
      <c r="AM141" s="355"/>
      <c r="AR141" s="389"/>
    </row>
    <row r="142" spans="1:45" x14ac:dyDescent="0.25">
      <c r="A142" s="12" t="s">
        <v>7</v>
      </c>
      <c r="B142" s="15">
        <v>66</v>
      </c>
      <c r="C142" s="3">
        <v>65</v>
      </c>
      <c r="D142" s="3">
        <v>60</v>
      </c>
      <c r="E142" s="3">
        <v>65</v>
      </c>
      <c r="F142" s="3">
        <v>68</v>
      </c>
      <c r="G142" s="22">
        <v>65</v>
      </c>
      <c r="H142" s="3">
        <v>61</v>
      </c>
      <c r="I142" s="3">
        <v>66</v>
      </c>
      <c r="J142" s="3">
        <v>65</v>
      </c>
      <c r="K142" s="3">
        <v>65</v>
      </c>
      <c r="L142" s="22">
        <v>52</v>
      </c>
      <c r="M142" s="3">
        <v>45</v>
      </c>
      <c r="N142" s="3">
        <v>53</v>
      </c>
      <c r="O142" s="3">
        <v>53</v>
      </c>
      <c r="P142" s="3">
        <v>73</v>
      </c>
      <c r="Q142" s="22">
        <v>75</v>
      </c>
      <c r="R142" s="3">
        <v>47</v>
      </c>
      <c r="S142" s="3">
        <v>46</v>
      </c>
      <c r="T142" s="3">
        <v>55</v>
      </c>
      <c r="U142" s="3">
        <v>65</v>
      </c>
      <c r="V142" s="21">
        <v>71</v>
      </c>
      <c r="W142" s="3">
        <v>60</v>
      </c>
      <c r="X142" s="3">
        <v>48</v>
      </c>
      <c r="Y142" s="3">
        <v>40</v>
      </c>
      <c r="Z142" s="3">
        <v>48</v>
      </c>
      <c r="AA142" s="22">
        <v>70</v>
      </c>
      <c r="AB142" s="3">
        <v>60</v>
      </c>
      <c r="AC142" s="3">
        <v>45</v>
      </c>
      <c r="AD142" s="3">
        <v>47</v>
      </c>
      <c r="AE142" s="3">
        <v>40</v>
      </c>
      <c r="AF142" s="38"/>
      <c r="AG142" s="5">
        <f t="shared" ref="AG142:AG155" si="86">SUM(B142:AF142)</f>
        <v>1739</v>
      </c>
      <c r="AH142" s="150">
        <f t="shared" ref="AH142:AH155" si="87">AVERAGE(B142:AF142)</f>
        <v>57.966666666666669</v>
      </c>
      <c r="AI142" s="132">
        <f t="shared" ref="AI142:AI155" si="88">MAX(B142:AF142)</f>
        <v>75</v>
      </c>
      <c r="AJ142" s="141">
        <f t="shared" ref="AJ142:AJ155" si="89">MIN(B142:AF142)</f>
        <v>40</v>
      </c>
      <c r="AK142" s="30">
        <f>(AG142+'Min. Temp. Data 1897-1898'!AG139)/60</f>
        <v>48.55</v>
      </c>
      <c r="AL142" s="196">
        <f>AK141-AK142</f>
        <v>0.51666666666667282</v>
      </c>
      <c r="AM142" s="355"/>
      <c r="AR142" s="389"/>
    </row>
    <row r="143" spans="1:45" x14ac:dyDescent="0.25">
      <c r="A143" s="164" t="s">
        <v>6</v>
      </c>
      <c r="B143" s="47">
        <f t="shared" ref="B143:AE143" si="90">B141-B142</f>
        <v>2</v>
      </c>
      <c r="C143" s="48">
        <f t="shared" si="90"/>
        <v>2</v>
      </c>
      <c r="D143" s="48">
        <f t="shared" si="90"/>
        <v>3</v>
      </c>
      <c r="E143" s="48">
        <f t="shared" si="90"/>
        <v>2</v>
      </c>
      <c r="F143" s="48">
        <f t="shared" si="90"/>
        <v>0</v>
      </c>
      <c r="G143" s="40">
        <f t="shared" si="90"/>
        <v>1</v>
      </c>
      <c r="H143" s="48">
        <f t="shared" si="90"/>
        <v>-1</v>
      </c>
      <c r="I143" s="48">
        <f t="shared" si="90"/>
        <v>4</v>
      </c>
      <c r="J143" s="236">
        <f t="shared" si="90"/>
        <v>7</v>
      </c>
      <c r="K143" s="245">
        <f t="shared" si="90"/>
        <v>-7</v>
      </c>
      <c r="L143" s="40">
        <f t="shared" si="90"/>
        <v>2</v>
      </c>
      <c r="M143" s="48">
        <f t="shared" si="90"/>
        <v>2</v>
      </c>
      <c r="N143" s="48">
        <f t="shared" si="90"/>
        <v>4</v>
      </c>
      <c r="O143" s="48">
        <f t="shared" si="90"/>
        <v>-2</v>
      </c>
      <c r="P143" s="48">
        <f t="shared" si="90"/>
        <v>1</v>
      </c>
      <c r="Q143" s="40">
        <f t="shared" si="90"/>
        <v>0</v>
      </c>
      <c r="R143" s="48">
        <f t="shared" si="90"/>
        <v>1</v>
      </c>
      <c r="S143" s="48">
        <f t="shared" si="90"/>
        <v>1</v>
      </c>
      <c r="T143" s="48">
        <f t="shared" si="90"/>
        <v>1</v>
      </c>
      <c r="U143" s="48">
        <f t="shared" si="90"/>
        <v>1</v>
      </c>
      <c r="V143" s="40">
        <f t="shared" si="90"/>
        <v>3</v>
      </c>
      <c r="W143" s="48">
        <f t="shared" si="90"/>
        <v>-1</v>
      </c>
      <c r="X143" s="48">
        <f t="shared" si="90"/>
        <v>1</v>
      </c>
      <c r="Y143" s="48">
        <f t="shared" si="90"/>
        <v>2</v>
      </c>
      <c r="Z143" s="48">
        <f t="shared" si="90"/>
        <v>0</v>
      </c>
      <c r="AA143" s="40">
        <f t="shared" si="90"/>
        <v>1</v>
      </c>
      <c r="AB143" s="48">
        <f t="shared" si="90"/>
        <v>4</v>
      </c>
      <c r="AC143" s="48">
        <f t="shared" si="90"/>
        <v>-3</v>
      </c>
      <c r="AD143" s="48">
        <f t="shared" si="90"/>
        <v>0</v>
      </c>
      <c r="AE143" s="48">
        <f t="shared" si="90"/>
        <v>-1</v>
      </c>
      <c r="AF143" s="38"/>
      <c r="AG143" s="41">
        <f t="shared" si="86"/>
        <v>30</v>
      </c>
      <c r="AH143" s="151">
        <f t="shared" si="87"/>
        <v>1</v>
      </c>
      <c r="AI143" s="133">
        <f t="shared" si="88"/>
        <v>7</v>
      </c>
      <c r="AJ143" s="142">
        <f t="shared" si="89"/>
        <v>-7</v>
      </c>
      <c r="AK143" s="399"/>
      <c r="AL143" s="399"/>
      <c r="AM143" s="402"/>
      <c r="AN143" s="410">
        <f>AH143</f>
        <v>1</v>
      </c>
      <c r="AR143" s="389"/>
    </row>
    <row r="144" spans="1:45" x14ac:dyDescent="0.25">
      <c r="A144" s="54" t="s">
        <v>10</v>
      </c>
      <c r="B144" s="55">
        <v>68</v>
      </c>
      <c r="C144" s="56">
        <v>67</v>
      </c>
      <c r="D144" s="56">
        <v>63</v>
      </c>
      <c r="E144" s="56">
        <v>67</v>
      </c>
      <c r="F144" s="56">
        <v>68</v>
      </c>
      <c r="G144" s="57">
        <v>66</v>
      </c>
      <c r="H144" s="56">
        <v>60</v>
      </c>
      <c r="I144" s="56">
        <v>70</v>
      </c>
      <c r="J144" s="56">
        <v>72</v>
      </c>
      <c r="K144" s="56">
        <v>58</v>
      </c>
      <c r="L144" s="57">
        <v>54</v>
      </c>
      <c r="M144" s="56">
        <v>47</v>
      </c>
      <c r="N144" s="56">
        <v>57</v>
      </c>
      <c r="O144" s="56">
        <v>51</v>
      </c>
      <c r="P144" s="56">
        <v>74</v>
      </c>
      <c r="Q144" s="57">
        <v>75</v>
      </c>
      <c r="R144" s="56">
        <v>48</v>
      </c>
      <c r="S144" s="56">
        <v>47</v>
      </c>
      <c r="T144" s="56">
        <v>56</v>
      </c>
      <c r="U144" s="56">
        <v>66</v>
      </c>
      <c r="V144" s="57">
        <v>74</v>
      </c>
      <c r="W144" s="56">
        <v>59</v>
      </c>
      <c r="X144" s="56">
        <v>49</v>
      </c>
      <c r="Y144" s="56">
        <v>42</v>
      </c>
      <c r="Z144" s="56">
        <v>48</v>
      </c>
      <c r="AA144" s="57">
        <v>71</v>
      </c>
      <c r="AB144" s="56">
        <v>64</v>
      </c>
      <c r="AC144" s="56">
        <v>42</v>
      </c>
      <c r="AD144" s="56">
        <v>47</v>
      </c>
      <c r="AE144" s="56">
        <v>39</v>
      </c>
      <c r="AF144" s="38"/>
      <c r="AG144" s="58">
        <f>SUM(B144:AF144)</f>
        <v>1769</v>
      </c>
      <c r="AH144" s="149">
        <f>AVERAGE(B144:AF144)</f>
        <v>58.966666666666669</v>
      </c>
      <c r="AI144" s="122">
        <f>MAX(B144:AF144)</f>
        <v>75</v>
      </c>
      <c r="AJ144" s="140">
        <f>MIN(B144:AF144)</f>
        <v>39</v>
      </c>
      <c r="AK144" s="30">
        <f>(AG144+'Min. Temp. Data 1897-1898'!AG144)/60</f>
        <v>49.06666666666667</v>
      </c>
      <c r="AM144" s="355"/>
      <c r="AR144" s="389"/>
    </row>
    <row r="145" spans="1:78" x14ac:dyDescent="0.25">
      <c r="A145" s="12" t="s">
        <v>51</v>
      </c>
      <c r="B145" s="15">
        <v>68</v>
      </c>
      <c r="C145" s="3">
        <v>67</v>
      </c>
      <c r="D145" s="3">
        <v>63</v>
      </c>
      <c r="E145" s="3">
        <v>67</v>
      </c>
      <c r="F145" s="3">
        <v>68</v>
      </c>
      <c r="G145" s="22">
        <v>66</v>
      </c>
      <c r="H145" s="3">
        <v>60</v>
      </c>
      <c r="I145" s="3">
        <v>70</v>
      </c>
      <c r="J145" s="3">
        <v>72</v>
      </c>
      <c r="K145" s="3">
        <v>58</v>
      </c>
      <c r="L145" s="22">
        <v>54</v>
      </c>
      <c r="M145" s="3">
        <v>47</v>
      </c>
      <c r="N145" s="3">
        <v>57</v>
      </c>
      <c r="O145" s="3">
        <v>51</v>
      </c>
      <c r="P145" s="3">
        <v>74</v>
      </c>
      <c r="Q145" s="22">
        <v>75</v>
      </c>
      <c r="R145" s="3">
        <v>48</v>
      </c>
      <c r="S145" s="3">
        <v>47</v>
      </c>
      <c r="T145" s="3">
        <v>56</v>
      </c>
      <c r="U145" s="3">
        <v>66</v>
      </c>
      <c r="V145" s="21">
        <v>74</v>
      </c>
      <c r="W145" s="3">
        <v>59</v>
      </c>
      <c r="X145" s="3">
        <v>49</v>
      </c>
      <c r="Y145" s="3">
        <v>42</v>
      </c>
      <c r="Z145" s="3">
        <v>48</v>
      </c>
      <c r="AA145" s="22">
        <v>71</v>
      </c>
      <c r="AB145" s="3">
        <v>64</v>
      </c>
      <c r="AC145" s="3">
        <v>42</v>
      </c>
      <c r="AD145" s="3">
        <v>47</v>
      </c>
      <c r="AE145" s="3">
        <v>39</v>
      </c>
      <c r="AF145" s="38"/>
      <c r="AG145" s="29">
        <f>SUM(B145:AF145)</f>
        <v>1769</v>
      </c>
      <c r="AH145" s="152">
        <f>AVERAGE(B145:AF145)</f>
        <v>58.966666666666669</v>
      </c>
      <c r="AI145" s="123">
        <f>MAX(B145:AF145)</f>
        <v>75</v>
      </c>
      <c r="AJ145" s="143">
        <f>MIN(B145:AF145)</f>
        <v>39</v>
      </c>
      <c r="AK145" s="30">
        <f>(AG145+'Min. Temp. Data 1897-1898'!AG145)/60</f>
        <v>49.016666666666666</v>
      </c>
      <c r="AL145" s="196">
        <f>AK144-AK145</f>
        <v>5.0000000000004263E-2</v>
      </c>
      <c r="AM145" s="355"/>
      <c r="AR145" s="389"/>
    </row>
    <row r="146" spans="1:78" x14ac:dyDescent="0.25">
      <c r="A146" s="164" t="s">
        <v>6</v>
      </c>
      <c r="B146" s="47">
        <f t="shared" ref="B146:AE146" si="91">B144-B145</f>
        <v>0</v>
      </c>
      <c r="C146" s="48">
        <f t="shared" si="91"/>
        <v>0</v>
      </c>
      <c r="D146" s="48">
        <f t="shared" si="91"/>
        <v>0</v>
      </c>
      <c r="E146" s="48">
        <f t="shared" si="91"/>
        <v>0</v>
      </c>
      <c r="F146" s="48">
        <f t="shared" si="91"/>
        <v>0</v>
      </c>
      <c r="G146" s="40">
        <f t="shared" si="91"/>
        <v>0</v>
      </c>
      <c r="H146" s="48">
        <f t="shared" si="91"/>
        <v>0</v>
      </c>
      <c r="I146" s="48">
        <f t="shared" si="91"/>
        <v>0</v>
      </c>
      <c r="J146" s="48">
        <f t="shared" si="91"/>
        <v>0</v>
      </c>
      <c r="K146" s="48">
        <f t="shared" si="91"/>
        <v>0</v>
      </c>
      <c r="L146" s="40">
        <f t="shared" si="91"/>
        <v>0</v>
      </c>
      <c r="M146" s="48">
        <f t="shared" si="91"/>
        <v>0</v>
      </c>
      <c r="N146" s="48">
        <f t="shared" si="91"/>
        <v>0</v>
      </c>
      <c r="O146" s="48">
        <f t="shared" si="91"/>
        <v>0</v>
      </c>
      <c r="P146" s="48">
        <f t="shared" si="91"/>
        <v>0</v>
      </c>
      <c r="Q146" s="40">
        <f t="shared" si="91"/>
        <v>0</v>
      </c>
      <c r="R146" s="48">
        <f t="shared" si="91"/>
        <v>0</v>
      </c>
      <c r="S146" s="48">
        <f t="shared" si="91"/>
        <v>0</v>
      </c>
      <c r="T146" s="48">
        <f t="shared" si="91"/>
        <v>0</v>
      </c>
      <c r="U146" s="48">
        <f t="shared" si="91"/>
        <v>0</v>
      </c>
      <c r="V146" s="40">
        <f t="shared" si="91"/>
        <v>0</v>
      </c>
      <c r="W146" s="48">
        <f t="shared" si="91"/>
        <v>0</v>
      </c>
      <c r="X146" s="48">
        <f t="shared" si="91"/>
        <v>0</v>
      </c>
      <c r="Y146" s="48">
        <f t="shared" si="91"/>
        <v>0</v>
      </c>
      <c r="Z146" s="48">
        <f t="shared" si="91"/>
        <v>0</v>
      </c>
      <c r="AA146" s="40">
        <f t="shared" si="91"/>
        <v>0</v>
      </c>
      <c r="AB146" s="48">
        <f t="shared" si="91"/>
        <v>0</v>
      </c>
      <c r="AC146" s="48">
        <f t="shared" si="91"/>
        <v>0</v>
      </c>
      <c r="AD146" s="48">
        <f t="shared" si="91"/>
        <v>0</v>
      </c>
      <c r="AE146" s="48">
        <f t="shared" si="91"/>
        <v>0</v>
      </c>
      <c r="AF146" s="38"/>
      <c r="AG146" s="200">
        <f>SUM(B146:AF146)</f>
        <v>0</v>
      </c>
      <c r="AH146" s="201">
        <f>AVERAGE(B146:AF146)</f>
        <v>0</v>
      </c>
      <c r="AI146" s="202">
        <f>MAX(B146:AF146)</f>
        <v>0</v>
      </c>
      <c r="AJ146" s="203">
        <f>MIN(B146:AF146)</f>
        <v>0</v>
      </c>
      <c r="AK146" s="406"/>
      <c r="AL146" s="399"/>
      <c r="AM146" s="402"/>
      <c r="AN146" s="410">
        <f>AH146</f>
        <v>0</v>
      </c>
      <c r="AR146" s="389"/>
    </row>
    <row r="147" spans="1:78" x14ac:dyDescent="0.25">
      <c r="A147" s="54" t="s">
        <v>10</v>
      </c>
      <c r="B147" s="55">
        <v>68</v>
      </c>
      <c r="C147" s="56">
        <v>67</v>
      </c>
      <c r="D147" s="56">
        <v>63</v>
      </c>
      <c r="E147" s="56">
        <v>67</v>
      </c>
      <c r="F147" s="56">
        <v>68</v>
      </c>
      <c r="G147" s="57">
        <v>66</v>
      </c>
      <c r="H147" s="56">
        <v>60</v>
      </c>
      <c r="I147" s="56">
        <v>70</v>
      </c>
      <c r="J147" s="56">
        <v>72</v>
      </c>
      <c r="K147" s="56">
        <v>58</v>
      </c>
      <c r="L147" s="57">
        <v>54</v>
      </c>
      <c r="M147" s="56">
        <v>47</v>
      </c>
      <c r="N147" s="56">
        <v>57</v>
      </c>
      <c r="O147" s="56">
        <v>51</v>
      </c>
      <c r="P147" s="56">
        <v>74</v>
      </c>
      <c r="Q147" s="57">
        <v>75</v>
      </c>
      <c r="R147" s="56">
        <v>48</v>
      </c>
      <c r="S147" s="56">
        <v>47</v>
      </c>
      <c r="T147" s="56">
        <v>56</v>
      </c>
      <c r="U147" s="56">
        <v>66</v>
      </c>
      <c r="V147" s="57">
        <v>74</v>
      </c>
      <c r="W147" s="56">
        <v>59</v>
      </c>
      <c r="X147" s="56">
        <v>49</v>
      </c>
      <c r="Y147" s="56">
        <v>42</v>
      </c>
      <c r="Z147" s="56">
        <v>48</v>
      </c>
      <c r="AA147" s="57">
        <v>71</v>
      </c>
      <c r="AB147" s="56">
        <v>64</v>
      </c>
      <c r="AC147" s="56">
        <v>42</v>
      </c>
      <c r="AD147" s="56">
        <v>47</v>
      </c>
      <c r="AE147" s="56">
        <v>39</v>
      </c>
      <c r="AF147" s="38"/>
      <c r="AG147" s="58">
        <f t="shared" si="86"/>
        <v>1769</v>
      </c>
      <c r="AH147" s="149">
        <f t="shared" si="87"/>
        <v>58.966666666666669</v>
      </c>
      <c r="AI147" s="122">
        <f t="shared" si="88"/>
        <v>75</v>
      </c>
      <c r="AJ147" s="140">
        <f t="shared" si="89"/>
        <v>39</v>
      </c>
      <c r="AK147" s="30">
        <f>(AG147+'Min. Temp. Data 1897-1898'!AG147)/60</f>
        <v>49.06666666666667</v>
      </c>
      <c r="AM147" s="308"/>
      <c r="AR147" s="389"/>
    </row>
    <row r="148" spans="1:78" x14ac:dyDescent="0.25">
      <c r="A148" s="35" t="s">
        <v>45</v>
      </c>
      <c r="B148" s="15">
        <v>70</v>
      </c>
      <c r="C148" s="28">
        <v>67</v>
      </c>
      <c r="D148" s="28">
        <v>61</v>
      </c>
      <c r="E148" s="28">
        <v>65</v>
      </c>
      <c r="F148" s="28">
        <v>69</v>
      </c>
      <c r="G148" s="22">
        <v>69</v>
      </c>
      <c r="H148" s="28">
        <v>69</v>
      </c>
      <c r="I148" s="28">
        <v>70</v>
      </c>
      <c r="J148" s="28">
        <v>73</v>
      </c>
      <c r="K148" s="28">
        <v>61</v>
      </c>
      <c r="L148" s="22">
        <v>54</v>
      </c>
      <c r="M148" s="28">
        <v>50</v>
      </c>
      <c r="N148" s="28">
        <v>66</v>
      </c>
      <c r="O148" s="28">
        <v>53</v>
      </c>
      <c r="P148" s="28">
        <v>73</v>
      </c>
      <c r="Q148" s="22">
        <v>76</v>
      </c>
      <c r="R148" s="28">
        <v>50</v>
      </c>
      <c r="S148" s="28">
        <v>48</v>
      </c>
      <c r="T148" s="28">
        <v>56</v>
      </c>
      <c r="U148" s="28">
        <v>66</v>
      </c>
      <c r="V148" s="21">
        <v>72</v>
      </c>
      <c r="W148" s="28">
        <v>60</v>
      </c>
      <c r="X148" s="28">
        <v>48</v>
      </c>
      <c r="Y148" s="28">
        <v>40</v>
      </c>
      <c r="Z148" s="28">
        <v>49</v>
      </c>
      <c r="AA148" s="22">
        <v>71</v>
      </c>
      <c r="AB148" s="28">
        <v>61</v>
      </c>
      <c r="AC148" s="28">
        <v>42</v>
      </c>
      <c r="AD148" s="28">
        <v>46</v>
      </c>
      <c r="AE148" s="28">
        <v>38</v>
      </c>
      <c r="AF148" s="38"/>
      <c r="AG148" s="29">
        <f t="shared" si="86"/>
        <v>1793</v>
      </c>
      <c r="AH148" s="152">
        <f t="shared" si="87"/>
        <v>59.766666666666666</v>
      </c>
      <c r="AI148" s="123">
        <f t="shared" si="88"/>
        <v>76</v>
      </c>
      <c r="AJ148" s="143">
        <f t="shared" si="89"/>
        <v>38</v>
      </c>
      <c r="AK148" s="30">
        <f>(AG148+'Min. Temp. Data 1897-1898'!AG148)/60</f>
        <v>49.2</v>
      </c>
      <c r="AL148" s="196">
        <f>AK147-AK148</f>
        <v>-0.13333333333333286</v>
      </c>
      <c r="AM148" s="308"/>
      <c r="AR148" s="389"/>
    </row>
    <row r="149" spans="1:78" x14ac:dyDescent="0.25">
      <c r="A149" s="39" t="s">
        <v>6</v>
      </c>
      <c r="B149" s="47">
        <f t="shared" ref="B149:AE149" si="92">B147-B148</f>
        <v>-2</v>
      </c>
      <c r="C149" s="48">
        <f t="shared" si="92"/>
        <v>0</v>
      </c>
      <c r="D149" s="48">
        <f t="shared" si="92"/>
        <v>2</v>
      </c>
      <c r="E149" s="48">
        <f t="shared" si="92"/>
        <v>2</v>
      </c>
      <c r="F149" s="48">
        <f t="shared" si="92"/>
        <v>-1</v>
      </c>
      <c r="G149" s="40">
        <f t="shared" si="92"/>
        <v>-3</v>
      </c>
      <c r="H149" s="245">
        <f t="shared" si="92"/>
        <v>-9</v>
      </c>
      <c r="I149" s="48">
        <f t="shared" si="92"/>
        <v>0</v>
      </c>
      <c r="J149" s="48">
        <f t="shared" si="92"/>
        <v>-1</v>
      </c>
      <c r="K149" s="48">
        <f t="shared" si="92"/>
        <v>-3</v>
      </c>
      <c r="L149" s="40">
        <f t="shared" si="92"/>
        <v>0</v>
      </c>
      <c r="M149" s="48">
        <f t="shared" si="92"/>
        <v>-3</v>
      </c>
      <c r="N149" s="245">
        <f t="shared" si="92"/>
        <v>-9</v>
      </c>
      <c r="O149" s="48">
        <f t="shared" si="92"/>
        <v>-2</v>
      </c>
      <c r="P149" s="48">
        <f t="shared" si="92"/>
        <v>1</v>
      </c>
      <c r="Q149" s="40">
        <f t="shared" si="92"/>
        <v>-1</v>
      </c>
      <c r="R149" s="48">
        <f t="shared" si="92"/>
        <v>-2</v>
      </c>
      <c r="S149" s="48">
        <f t="shared" si="92"/>
        <v>-1</v>
      </c>
      <c r="T149" s="48">
        <f t="shared" si="92"/>
        <v>0</v>
      </c>
      <c r="U149" s="48">
        <f t="shared" si="92"/>
        <v>0</v>
      </c>
      <c r="V149" s="40">
        <f t="shared" si="92"/>
        <v>2</v>
      </c>
      <c r="W149" s="48">
        <f t="shared" si="92"/>
        <v>-1</v>
      </c>
      <c r="X149" s="48">
        <f t="shared" si="92"/>
        <v>1</v>
      </c>
      <c r="Y149" s="48">
        <f t="shared" si="92"/>
        <v>2</v>
      </c>
      <c r="Z149" s="48">
        <f t="shared" si="92"/>
        <v>-1</v>
      </c>
      <c r="AA149" s="40">
        <f t="shared" si="92"/>
        <v>0</v>
      </c>
      <c r="AB149" s="236">
        <f t="shared" si="92"/>
        <v>3</v>
      </c>
      <c r="AC149" s="48">
        <f t="shared" si="92"/>
        <v>0</v>
      </c>
      <c r="AD149" s="48">
        <f t="shared" si="92"/>
        <v>1</v>
      </c>
      <c r="AE149" s="48">
        <f t="shared" si="92"/>
        <v>1</v>
      </c>
      <c r="AF149" s="38"/>
      <c r="AG149" s="41">
        <f t="shared" si="86"/>
        <v>-24</v>
      </c>
      <c r="AH149" s="151">
        <f t="shared" si="87"/>
        <v>-0.8</v>
      </c>
      <c r="AI149" s="133">
        <f t="shared" si="88"/>
        <v>3</v>
      </c>
      <c r="AJ149" s="142">
        <f t="shared" si="89"/>
        <v>-9</v>
      </c>
      <c r="AK149" s="406"/>
      <c r="AL149" s="399"/>
      <c r="AM149" s="400"/>
      <c r="AN149" s="410">
        <f>AH149</f>
        <v>-0.8</v>
      </c>
      <c r="AR149" s="389"/>
      <c r="BZ149" s="108" t="s">
        <v>4</v>
      </c>
    </row>
    <row r="150" spans="1:78" x14ac:dyDescent="0.25">
      <c r="A150" s="54" t="s">
        <v>10</v>
      </c>
      <c r="B150" s="55">
        <v>68</v>
      </c>
      <c r="C150" s="56">
        <v>67</v>
      </c>
      <c r="D150" s="56">
        <v>63</v>
      </c>
      <c r="E150" s="56">
        <v>67</v>
      </c>
      <c r="F150" s="56">
        <v>68</v>
      </c>
      <c r="G150" s="57">
        <v>66</v>
      </c>
      <c r="H150" s="56">
        <v>60</v>
      </c>
      <c r="I150" s="56">
        <v>70</v>
      </c>
      <c r="J150" s="56">
        <v>72</v>
      </c>
      <c r="K150" s="56">
        <v>58</v>
      </c>
      <c r="L150" s="57">
        <v>54</v>
      </c>
      <c r="M150" s="56">
        <v>47</v>
      </c>
      <c r="N150" s="56">
        <v>57</v>
      </c>
      <c r="O150" s="56">
        <v>51</v>
      </c>
      <c r="P150" s="56">
        <v>74</v>
      </c>
      <c r="Q150" s="57">
        <v>75</v>
      </c>
      <c r="R150" s="56">
        <v>48</v>
      </c>
      <c r="S150" s="56">
        <v>47</v>
      </c>
      <c r="T150" s="56">
        <v>56</v>
      </c>
      <c r="U150" s="56">
        <v>66</v>
      </c>
      <c r="V150" s="57">
        <v>74</v>
      </c>
      <c r="W150" s="56">
        <v>59</v>
      </c>
      <c r="X150" s="56">
        <v>49</v>
      </c>
      <c r="Y150" s="56">
        <v>42</v>
      </c>
      <c r="Z150" s="56">
        <v>48</v>
      </c>
      <c r="AA150" s="57">
        <v>71</v>
      </c>
      <c r="AB150" s="56">
        <v>64</v>
      </c>
      <c r="AC150" s="56">
        <v>42</v>
      </c>
      <c r="AD150" s="56">
        <v>47</v>
      </c>
      <c r="AE150" s="56">
        <v>39</v>
      </c>
      <c r="AF150" s="38"/>
      <c r="AG150" s="58">
        <f t="shared" si="86"/>
        <v>1769</v>
      </c>
      <c r="AH150" s="149">
        <f t="shared" si="87"/>
        <v>58.966666666666669</v>
      </c>
      <c r="AI150" s="122">
        <f t="shared" si="88"/>
        <v>75</v>
      </c>
      <c r="AJ150" s="140">
        <f t="shared" si="89"/>
        <v>39</v>
      </c>
      <c r="AK150" s="30">
        <f>(AG150+'Min. Temp. Data 1897-1898'!AG150)/60</f>
        <v>49.06666666666667</v>
      </c>
      <c r="AM150" s="308"/>
      <c r="AN150" s="107"/>
      <c r="AO150" s="107"/>
      <c r="AP150" s="107"/>
      <c r="AR150" s="389"/>
      <c r="BY150" s="108" t="s">
        <v>133</v>
      </c>
      <c r="BZ150" s="26" t="s">
        <v>132</v>
      </c>
    </row>
    <row r="151" spans="1:78" x14ac:dyDescent="0.25">
      <c r="A151" s="12" t="s">
        <v>9</v>
      </c>
      <c r="B151" s="15">
        <v>68</v>
      </c>
      <c r="C151" s="28">
        <v>68</v>
      </c>
      <c r="D151" s="28">
        <v>65</v>
      </c>
      <c r="E151" s="28">
        <v>70</v>
      </c>
      <c r="F151" s="28">
        <v>71</v>
      </c>
      <c r="G151" s="22">
        <v>70</v>
      </c>
      <c r="H151" s="28">
        <v>60</v>
      </c>
      <c r="I151" s="28">
        <v>69</v>
      </c>
      <c r="J151" s="28">
        <v>72</v>
      </c>
      <c r="K151" s="28">
        <v>59</v>
      </c>
      <c r="L151" s="22">
        <v>52</v>
      </c>
      <c r="M151" s="28">
        <v>52</v>
      </c>
      <c r="N151" s="28">
        <v>60</v>
      </c>
      <c r="O151" s="28">
        <v>53</v>
      </c>
      <c r="P151" s="28">
        <v>76</v>
      </c>
      <c r="Q151" s="22">
        <v>80</v>
      </c>
      <c r="R151" s="28">
        <v>65</v>
      </c>
      <c r="S151" s="28">
        <v>54</v>
      </c>
      <c r="T151" s="28">
        <v>62</v>
      </c>
      <c r="U151" s="28">
        <v>70</v>
      </c>
      <c r="V151" s="21">
        <v>76</v>
      </c>
      <c r="W151" s="28">
        <v>61</v>
      </c>
      <c r="X151" s="28">
        <v>57</v>
      </c>
      <c r="Y151" s="28">
        <v>45</v>
      </c>
      <c r="Z151" s="28">
        <v>50</v>
      </c>
      <c r="AA151" s="22">
        <v>74</v>
      </c>
      <c r="AB151" s="28">
        <v>63</v>
      </c>
      <c r="AC151" s="28">
        <v>48</v>
      </c>
      <c r="AD151" s="28">
        <v>54</v>
      </c>
      <c r="AE151" s="28">
        <v>44</v>
      </c>
      <c r="AF151" s="38"/>
      <c r="AG151" s="29">
        <f t="shared" si="86"/>
        <v>1868</v>
      </c>
      <c r="AH151" s="152">
        <f t="shared" si="87"/>
        <v>62.266666666666666</v>
      </c>
      <c r="AI151" s="123">
        <f t="shared" si="88"/>
        <v>80</v>
      </c>
      <c r="AJ151" s="143">
        <f t="shared" si="89"/>
        <v>44</v>
      </c>
      <c r="AK151" s="30">
        <f>(AG151+'Min. Temp. Data 1897-1898'!AG151)/60</f>
        <v>49.6</v>
      </c>
      <c r="AL151" s="196">
        <f>AK150-AK151</f>
        <v>-0.53333333333333144</v>
      </c>
      <c r="AM151" s="308"/>
      <c r="AR151" s="389"/>
      <c r="BY151" s="414" t="s">
        <v>134</v>
      </c>
      <c r="BZ151" s="418">
        <v>0</v>
      </c>
    </row>
    <row r="152" spans="1:78" x14ac:dyDescent="0.25">
      <c r="A152" s="39" t="s">
        <v>6</v>
      </c>
      <c r="B152" s="47">
        <f t="shared" ref="B152:AE152" si="93">B150-B151</f>
        <v>0</v>
      </c>
      <c r="C152" s="48">
        <f t="shared" si="93"/>
        <v>-1</v>
      </c>
      <c r="D152" s="48">
        <f t="shared" si="93"/>
        <v>-2</v>
      </c>
      <c r="E152" s="48">
        <f t="shared" si="93"/>
        <v>-3</v>
      </c>
      <c r="F152" s="48">
        <f t="shared" si="93"/>
        <v>-3</v>
      </c>
      <c r="G152" s="40">
        <f t="shared" si="93"/>
        <v>-4</v>
      </c>
      <c r="H152" s="48">
        <f t="shared" si="93"/>
        <v>0</v>
      </c>
      <c r="I152" s="48">
        <f t="shared" si="93"/>
        <v>1</v>
      </c>
      <c r="J152" s="48">
        <f t="shared" si="93"/>
        <v>0</v>
      </c>
      <c r="K152" s="48">
        <f t="shared" si="93"/>
        <v>-1</v>
      </c>
      <c r="L152" s="237">
        <f t="shared" si="93"/>
        <v>2</v>
      </c>
      <c r="M152" s="48">
        <f t="shared" si="93"/>
        <v>-5</v>
      </c>
      <c r="N152" s="48">
        <f t="shared" si="93"/>
        <v>-3</v>
      </c>
      <c r="O152" s="48">
        <f t="shared" si="93"/>
        <v>-2</v>
      </c>
      <c r="P152" s="48">
        <f t="shared" si="93"/>
        <v>-2</v>
      </c>
      <c r="Q152" s="40">
        <f t="shared" si="93"/>
        <v>-5</v>
      </c>
      <c r="R152" s="245">
        <f t="shared" si="93"/>
        <v>-17</v>
      </c>
      <c r="S152" s="48">
        <f t="shared" si="93"/>
        <v>-7</v>
      </c>
      <c r="T152" s="48">
        <f t="shared" si="93"/>
        <v>-6</v>
      </c>
      <c r="U152" s="48">
        <f t="shared" si="93"/>
        <v>-4</v>
      </c>
      <c r="V152" s="40">
        <f t="shared" si="93"/>
        <v>-2</v>
      </c>
      <c r="W152" s="48">
        <f t="shared" si="93"/>
        <v>-2</v>
      </c>
      <c r="X152" s="48">
        <f t="shared" si="93"/>
        <v>-8</v>
      </c>
      <c r="Y152" s="48">
        <f t="shared" si="93"/>
        <v>-3</v>
      </c>
      <c r="Z152" s="48">
        <f t="shared" si="93"/>
        <v>-2</v>
      </c>
      <c r="AA152" s="40">
        <f t="shared" si="93"/>
        <v>-3</v>
      </c>
      <c r="AB152" s="48">
        <f t="shared" si="93"/>
        <v>1</v>
      </c>
      <c r="AC152" s="48">
        <f t="shared" si="93"/>
        <v>-6</v>
      </c>
      <c r="AD152" s="48">
        <f t="shared" si="93"/>
        <v>-7</v>
      </c>
      <c r="AE152" s="48">
        <f t="shared" si="93"/>
        <v>-5</v>
      </c>
      <c r="AF152" s="38"/>
      <c r="AG152" s="41">
        <f t="shared" si="86"/>
        <v>-99</v>
      </c>
      <c r="AH152" s="151">
        <f t="shared" si="87"/>
        <v>-3.3</v>
      </c>
      <c r="AI152" s="133">
        <f t="shared" si="88"/>
        <v>2</v>
      </c>
      <c r="AJ152" s="142">
        <f t="shared" si="89"/>
        <v>-17</v>
      </c>
      <c r="AK152" s="406"/>
      <c r="AL152" s="399"/>
      <c r="AM152" s="400"/>
      <c r="AN152" s="410">
        <f>AH152</f>
        <v>-3.3</v>
      </c>
      <c r="AR152" s="389"/>
      <c r="BY152" s="417" t="s">
        <v>135</v>
      </c>
      <c r="BZ152" s="419">
        <v>-7.064516129032258</v>
      </c>
    </row>
    <row r="153" spans="1:78" x14ac:dyDescent="0.25">
      <c r="A153" s="54" t="s">
        <v>10</v>
      </c>
      <c r="B153" s="55">
        <v>68</v>
      </c>
      <c r="C153" s="56">
        <v>67</v>
      </c>
      <c r="D153" s="56">
        <v>63</v>
      </c>
      <c r="E153" s="56">
        <v>67</v>
      </c>
      <c r="F153" s="56">
        <v>68</v>
      </c>
      <c r="G153" s="57">
        <v>66</v>
      </c>
      <c r="H153" s="56">
        <v>60</v>
      </c>
      <c r="I153" s="56">
        <v>70</v>
      </c>
      <c r="J153" s="56">
        <v>72</v>
      </c>
      <c r="K153" s="56">
        <v>58</v>
      </c>
      <c r="L153" s="57">
        <v>54</v>
      </c>
      <c r="M153" s="56">
        <v>47</v>
      </c>
      <c r="N153" s="56">
        <v>57</v>
      </c>
      <c r="O153" s="56">
        <v>51</v>
      </c>
      <c r="P153" s="56">
        <v>74</v>
      </c>
      <c r="Q153" s="57">
        <v>75</v>
      </c>
      <c r="R153" s="56">
        <v>48</v>
      </c>
      <c r="S153" s="56">
        <v>47</v>
      </c>
      <c r="T153" s="56">
        <v>56</v>
      </c>
      <c r="U153" s="56">
        <v>66</v>
      </c>
      <c r="V153" s="57">
        <v>74</v>
      </c>
      <c r="W153" s="56">
        <v>59</v>
      </c>
      <c r="X153" s="56">
        <v>49</v>
      </c>
      <c r="Y153" s="56">
        <v>42</v>
      </c>
      <c r="Z153" s="56">
        <v>48</v>
      </c>
      <c r="AA153" s="57">
        <v>71</v>
      </c>
      <c r="AB153" s="56">
        <v>64</v>
      </c>
      <c r="AC153" s="56">
        <v>42</v>
      </c>
      <c r="AD153" s="56">
        <v>47</v>
      </c>
      <c r="AE153" s="56">
        <v>39</v>
      </c>
      <c r="AF153" s="38"/>
      <c r="AG153" s="58">
        <f t="shared" si="86"/>
        <v>1769</v>
      </c>
      <c r="AH153" s="149">
        <f t="shared" si="87"/>
        <v>58.966666666666669</v>
      </c>
      <c r="AI153" s="122">
        <f t="shared" si="88"/>
        <v>75</v>
      </c>
      <c r="AJ153" s="140">
        <f t="shared" si="89"/>
        <v>39</v>
      </c>
      <c r="AK153" s="30">
        <f>(AG153+'Min. Temp. Data 1897-1898'!AG153)/60</f>
        <v>49.06666666666667</v>
      </c>
      <c r="AM153" s="308"/>
      <c r="AR153" s="389"/>
      <c r="BY153" s="416" t="s">
        <v>136</v>
      </c>
      <c r="BZ153" s="420">
        <v>2.935483870967742</v>
      </c>
    </row>
    <row r="154" spans="1:78" x14ac:dyDescent="0.25">
      <c r="A154" s="12" t="s">
        <v>35</v>
      </c>
      <c r="B154" s="15">
        <v>70</v>
      </c>
      <c r="C154" s="3">
        <v>71</v>
      </c>
      <c r="D154" s="3">
        <v>62</v>
      </c>
      <c r="E154" s="3">
        <v>65</v>
      </c>
      <c r="F154" s="3">
        <v>72</v>
      </c>
      <c r="G154" s="3">
        <v>71</v>
      </c>
      <c r="H154" s="3">
        <v>66</v>
      </c>
      <c r="I154" s="3">
        <v>75</v>
      </c>
      <c r="J154" s="3">
        <v>73</v>
      </c>
      <c r="K154" s="3">
        <v>61</v>
      </c>
      <c r="L154" s="3">
        <v>62</v>
      </c>
      <c r="M154" s="3">
        <v>49</v>
      </c>
      <c r="N154" s="3">
        <v>54</v>
      </c>
      <c r="O154" s="3">
        <v>58</v>
      </c>
      <c r="P154" s="3">
        <v>75</v>
      </c>
      <c r="Q154" s="3">
        <v>76</v>
      </c>
      <c r="R154" s="3">
        <v>52</v>
      </c>
      <c r="S154" s="3">
        <v>47</v>
      </c>
      <c r="T154" s="3">
        <v>56</v>
      </c>
      <c r="U154" s="3">
        <v>65</v>
      </c>
      <c r="V154" s="3">
        <v>71</v>
      </c>
      <c r="W154" s="3">
        <v>63</v>
      </c>
      <c r="X154" s="3">
        <v>54</v>
      </c>
      <c r="Y154" s="3">
        <v>43</v>
      </c>
      <c r="Z154" s="3">
        <v>64</v>
      </c>
      <c r="AA154" s="3">
        <v>72</v>
      </c>
      <c r="AB154" s="3">
        <v>64</v>
      </c>
      <c r="AC154" s="3">
        <v>46</v>
      </c>
      <c r="AD154" s="3">
        <v>52</v>
      </c>
      <c r="AE154" s="3">
        <v>42</v>
      </c>
      <c r="AF154" s="38"/>
      <c r="AG154" s="29">
        <f t="shared" si="86"/>
        <v>1851</v>
      </c>
      <c r="AH154" s="152">
        <f t="shared" si="87"/>
        <v>61.7</v>
      </c>
      <c r="AI154" s="123">
        <f t="shared" si="88"/>
        <v>76</v>
      </c>
      <c r="AJ154" s="143">
        <f t="shared" si="89"/>
        <v>42</v>
      </c>
      <c r="AK154" s="30">
        <f>(AG154+'Min. Temp. Data 1897-1898'!AG154)/60</f>
        <v>53.116666666666667</v>
      </c>
      <c r="AL154" s="196">
        <f>AK153-AK154</f>
        <v>-4.0499999999999972</v>
      </c>
      <c r="AM154" s="308"/>
      <c r="AR154" s="389"/>
      <c r="BY154" s="415" t="s">
        <v>137</v>
      </c>
      <c r="BZ154" s="421">
        <v>-3.6129032258064515</v>
      </c>
    </row>
    <row r="155" spans="1:78" ht="13.8" thickBot="1" x14ac:dyDescent="0.3">
      <c r="A155" s="36" t="s">
        <v>6</v>
      </c>
      <c r="B155" s="17">
        <f t="shared" ref="B155:AE155" si="94">B153-B154</f>
        <v>-2</v>
      </c>
      <c r="C155" s="16">
        <f t="shared" si="94"/>
        <v>-4</v>
      </c>
      <c r="D155" s="16">
        <f t="shared" si="94"/>
        <v>1</v>
      </c>
      <c r="E155" s="16">
        <f t="shared" si="94"/>
        <v>2</v>
      </c>
      <c r="F155" s="16">
        <f t="shared" si="94"/>
        <v>-4</v>
      </c>
      <c r="G155" s="23">
        <f t="shared" si="94"/>
        <v>-5</v>
      </c>
      <c r="H155" s="16">
        <f t="shared" si="94"/>
        <v>-6</v>
      </c>
      <c r="I155" s="16">
        <f t="shared" si="94"/>
        <v>-5</v>
      </c>
      <c r="J155" s="16">
        <f t="shared" si="94"/>
        <v>-1</v>
      </c>
      <c r="K155" s="16">
        <f t="shared" si="94"/>
        <v>-3</v>
      </c>
      <c r="L155" s="23">
        <f t="shared" si="94"/>
        <v>-8</v>
      </c>
      <c r="M155" s="16">
        <f t="shared" si="94"/>
        <v>-2</v>
      </c>
      <c r="N155" s="229">
        <f t="shared" si="94"/>
        <v>3</v>
      </c>
      <c r="O155" s="16">
        <f t="shared" si="94"/>
        <v>-7</v>
      </c>
      <c r="P155" s="16">
        <f t="shared" si="94"/>
        <v>-1</v>
      </c>
      <c r="Q155" s="23">
        <f t="shared" si="94"/>
        <v>-1</v>
      </c>
      <c r="R155" s="16">
        <f t="shared" si="94"/>
        <v>-4</v>
      </c>
      <c r="S155" s="16">
        <f t="shared" si="94"/>
        <v>0</v>
      </c>
      <c r="T155" s="16">
        <f t="shared" si="94"/>
        <v>0</v>
      </c>
      <c r="U155" s="16">
        <f t="shared" si="94"/>
        <v>1</v>
      </c>
      <c r="V155" s="23">
        <f t="shared" si="94"/>
        <v>3</v>
      </c>
      <c r="W155" s="16">
        <f t="shared" si="94"/>
        <v>-4</v>
      </c>
      <c r="X155" s="16">
        <f t="shared" si="94"/>
        <v>-5</v>
      </c>
      <c r="Y155" s="16">
        <f t="shared" si="94"/>
        <v>-1</v>
      </c>
      <c r="Z155" s="230">
        <f t="shared" si="94"/>
        <v>-16</v>
      </c>
      <c r="AA155" s="23">
        <f t="shared" si="94"/>
        <v>-1</v>
      </c>
      <c r="AB155" s="16">
        <f t="shared" si="94"/>
        <v>0</v>
      </c>
      <c r="AC155" s="16">
        <f t="shared" si="94"/>
        <v>-4</v>
      </c>
      <c r="AD155" s="16">
        <f t="shared" si="94"/>
        <v>-5</v>
      </c>
      <c r="AE155" s="16">
        <f t="shared" si="94"/>
        <v>-3</v>
      </c>
      <c r="AF155" s="53"/>
      <c r="AG155" s="25">
        <f t="shared" si="86"/>
        <v>-82</v>
      </c>
      <c r="AH155" s="153">
        <f t="shared" si="87"/>
        <v>-2.7333333333333334</v>
      </c>
      <c r="AI155" s="137">
        <f t="shared" si="88"/>
        <v>3</v>
      </c>
      <c r="AJ155" s="146">
        <f t="shared" si="89"/>
        <v>-16</v>
      </c>
      <c r="AK155" s="401"/>
      <c r="AL155" s="401"/>
      <c r="AM155" s="403"/>
      <c r="AN155" s="411">
        <f>AH155</f>
        <v>-2.7333333333333334</v>
      </c>
      <c r="BY155" s="414" t="s">
        <v>138</v>
      </c>
      <c r="BZ155" s="418">
        <v>0</v>
      </c>
    </row>
    <row r="156" spans="1:78" ht="15.6" x14ac:dyDescent="0.3">
      <c r="A156" s="37" t="s">
        <v>44</v>
      </c>
      <c r="B156" s="18">
        <v>1</v>
      </c>
      <c r="C156" s="11">
        <v>2</v>
      </c>
      <c r="D156" s="11">
        <v>3</v>
      </c>
      <c r="E156" s="11">
        <v>4</v>
      </c>
      <c r="F156" s="11">
        <v>5</v>
      </c>
      <c r="G156" s="19">
        <v>6</v>
      </c>
      <c r="H156" s="11">
        <v>7</v>
      </c>
      <c r="I156" s="11">
        <v>8</v>
      </c>
      <c r="J156" s="11">
        <v>9</v>
      </c>
      <c r="K156" s="11">
        <v>10</v>
      </c>
      <c r="L156" s="19">
        <v>11</v>
      </c>
      <c r="M156" s="11">
        <v>12</v>
      </c>
      <c r="N156" s="11">
        <v>13</v>
      </c>
      <c r="O156" s="11">
        <v>14</v>
      </c>
      <c r="P156" s="11">
        <v>15</v>
      </c>
      <c r="Q156" s="19">
        <v>16</v>
      </c>
      <c r="R156" s="11">
        <v>17</v>
      </c>
      <c r="S156" s="11">
        <v>18</v>
      </c>
      <c r="T156" s="11">
        <v>19</v>
      </c>
      <c r="U156" s="11">
        <v>20</v>
      </c>
      <c r="V156" s="19">
        <v>21</v>
      </c>
      <c r="W156" s="11">
        <v>22</v>
      </c>
      <c r="X156" s="11">
        <v>23</v>
      </c>
      <c r="Y156" s="11">
        <v>24</v>
      </c>
      <c r="Z156" s="11">
        <v>25</v>
      </c>
      <c r="AA156" s="19">
        <v>26</v>
      </c>
      <c r="AB156" s="11">
        <v>27</v>
      </c>
      <c r="AC156" s="11">
        <v>28</v>
      </c>
      <c r="AD156" s="11">
        <v>29</v>
      </c>
      <c r="AE156" s="11">
        <v>30</v>
      </c>
      <c r="AF156" s="11">
        <v>31</v>
      </c>
      <c r="AG156" s="8" t="s">
        <v>0</v>
      </c>
      <c r="AH156" s="148" t="s">
        <v>1</v>
      </c>
      <c r="AI156" s="131" t="s">
        <v>2</v>
      </c>
      <c r="AJ156" s="139" t="s">
        <v>3</v>
      </c>
      <c r="BY156" s="417" t="s">
        <v>139</v>
      </c>
      <c r="BZ156" s="419">
        <v>-4.4642857142857144</v>
      </c>
    </row>
    <row r="157" spans="1:78" x14ac:dyDescent="0.25">
      <c r="A157" s="54" t="s">
        <v>10</v>
      </c>
      <c r="B157" s="55">
        <v>50</v>
      </c>
      <c r="C157" s="56">
        <v>45</v>
      </c>
      <c r="D157" s="56">
        <v>39</v>
      </c>
      <c r="E157" s="56">
        <v>44</v>
      </c>
      <c r="F157" s="56">
        <v>54</v>
      </c>
      <c r="G157" s="57">
        <v>46</v>
      </c>
      <c r="H157" s="56">
        <v>56</v>
      </c>
      <c r="I157" s="56">
        <v>53</v>
      </c>
      <c r="J157" s="56">
        <v>64</v>
      </c>
      <c r="K157" s="56">
        <v>68</v>
      </c>
      <c r="L157" s="57">
        <v>68</v>
      </c>
      <c r="M157" s="56">
        <v>60</v>
      </c>
      <c r="N157" s="56">
        <v>51</v>
      </c>
      <c r="O157" s="56">
        <v>60</v>
      </c>
      <c r="P157" s="56">
        <v>52</v>
      </c>
      <c r="Q157" s="57">
        <v>61</v>
      </c>
      <c r="R157" s="56">
        <v>58</v>
      </c>
      <c r="S157" s="56">
        <v>56</v>
      </c>
      <c r="T157" s="56">
        <v>36</v>
      </c>
      <c r="U157" s="56">
        <v>38</v>
      </c>
      <c r="V157" s="57">
        <v>48</v>
      </c>
      <c r="W157" s="56">
        <v>46</v>
      </c>
      <c r="X157" s="56">
        <v>42</v>
      </c>
      <c r="Y157" s="56">
        <v>32</v>
      </c>
      <c r="Z157" s="56">
        <v>36</v>
      </c>
      <c r="AA157" s="57">
        <v>44</v>
      </c>
      <c r="AB157" s="56">
        <v>45</v>
      </c>
      <c r="AC157" s="56">
        <v>38</v>
      </c>
      <c r="AD157" s="56">
        <v>47</v>
      </c>
      <c r="AE157" s="56">
        <v>58</v>
      </c>
      <c r="AF157" s="56">
        <v>54</v>
      </c>
      <c r="AG157" s="58">
        <f t="shared" ref="AG157:AG168" si="95">SUM(B157:AF157)</f>
        <v>1549</v>
      </c>
      <c r="AH157" s="149">
        <f t="shared" ref="AH157:AH168" si="96">AVERAGE(B157:AF157)</f>
        <v>49.967741935483872</v>
      </c>
      <c r="AI157" s="122">
        <f t="shared" ref="AI157:AI168" si="97">MAX(B157:AF157)</f>
        <v>68</v>
      </c>
      <c r="AJ157" s="140">
        <f t="shared" ref="AJ157:AJ168" si="98">MIN(B157:AF157)</f>
        <v>32</v>
      </c>
      <c r="AK157" s="82">
        <f>(AG157+'Min. Temp. Data 1897-1898'!AG160)/62</f>
        <v>42.064516129032256</v>
      </c>
      <c r="AM157" s="355"/>
      <c r="BY157" s="416" t="s">
        <v>140</v>
      </c>
      <c r="BZ157" s="420">
        <v>-0.5714285714285714</v>
      </c>
    </row>
    <row r="158" spans="1:78" x14ac:dyDescent="0.25">
      <c r="A158" s="12" t="s">
        <v>7</v>
      </c>
      <c r="B158" s="15">
        <v>48</v>
      </c>
      <c r="C158" s="3">
        <v>45</v>
      </c>
      <c r="D158" s="3">
        <v>40</v>
      </c>
      <c r="E158" s="3">
        <v>40</v>
      </c>
      <c r="F158" s="3">
        <v>44</v>
      </c>
      <c r="G158" s="22">
        <v>44</v>
      </c>
      <c r="H158" s="3">
        <v>52</v>
      </c>
      <c r="I158" s="3">
        <v>52</v>
      </c>
      <c r="J158" s="3">
        <v>55</v>
      </c>
      <c r="K158" s="3">
        <v>65</v>
      </c>
      <c r="L158" s="22">
        <v>60</v>
      </c>
      <c r="M158" s="3">
        <v>62</v>
      </c>
      <c r="N158" s="3">
        <v>49</v>
      </c>
      <c r="O158" s="3">
        <v>55</v>
      </c>
      <c r="P158" s="3">
        <v>55</v>
      </c>
      <c r="Q158" s="22">
        <v>55</v>
      </c>
      <c r="R158" s="3">
        <v>57</v>
      </c>
      <c r="S158" s="3">
        <v>45</v>
      </c>
      <c r="T158" s="3">
        <v>36</v>
      </c>
      <c r="U158" s="3">
        <v>36</v>
      </c>
      <c r="V158" s="21">
        <v>47</v>
      </c>
      <c r="W158" s="3">
        <v>47</v>
      </c>
      <c r="X158" s="3">
        <v>42</v>
      </c>
      <c r="Y158" s="3">
        <v>30</v>
      </c>
      <c r="Z158" s="3">
        <v>36</v>
      </c>
      <c r="AA158" s="22">
        <v>44</v>
      </c>
      <c r="AB158" s="3">
        <v>37</v>
      </c>
      <c r="AC158" s="3">
        <v>46</v>
      </c>
      <c r="AD158" s="3">
        <v>56</v>
      </c>
      <c r="AE158" s="3">
        <v>54</v>
      </c>
      <c r="AF158" s="3">
        <v>54</v>
      </c>
      <c r="AG158" s="5">
        <f t="shared" si="95"/>
        <v>1488</v>
      </c>
      <c r="AH158" s="150">
        <f t="shared" si="96"/>
        <v>48</v>
      </c>
      <c r="AI158" s="132">
        <f t="shared" si="97"/>
        <v>65</v>
      </c>
      <c r="AJ158" s="141">
        <f t="shared" si="98"/>
        <v>30</v>
      </c>
      <c r="AK158" s="82">
        <f>(AG158+'Min. Temp. Data 1897-1898'!AG161)/62</f>
        <v>41.258064516129032</v>
      </c>
      <c r="AL158" s="196">
        <f>AK157-AK158</f>
        <v>0.8064516129032242</v>
      </c>
      <c r="AM158" s="355"/>
      <c r="BY158" s="415" t="s">
        <v>141</v>
      </c>
      <c r="BZ158" s="421">
        <v>-2.3214285714285716</v>
      </c>
    </row>
    <row r="159" spans="1:78" x14ac:dyDescent="0.25">
      <c r="A159" s="39" t="s">
        <v>6</v>
      </c>
      <c r="B159" s="47">
        <f t="shared" ref="B159:AF159" si="99">B157-B158</f>
        <v>2</v>
      </c>
      <c r="C159" s="48">
        <f t="shared" si="99"/>
        <v>0</v>
      </c>
      <c r="D159" s="48">
        <f t="shared" si="99"/>
        <v>-1</v>
      </c>
      <c r="E159" s="48">
        <f t="shared" si="99"/>
        <v>4</v>
      </c>
      <c r="F159" s="48">
        <f t="shared" si="99"/>
        <v>10</v>
      </c>
      <c r="G159" s="40">
        <f t="shared" si="99"/>
        <v>2</v>
      </c>
      <c r="H159" s="48">
        <f t="shared" si="99"/>
        <v>4</v>
      </c>
      <c r="I159" s="48">
        <f t="shared" si="99"/>
        <v>1</v>
      </c>
      <c r="J159" s="48">
        <f t="shared" si="99"/>
        <v>9</v>
      </c>
      <c r="K159" s="48">
        <f t="shared" si="99"/>
        <v>3</v>
      </c>
      <c r="L159" s="40">
        <f t="shared" si="99"/>
        <v>8</v>
      </c>
      <c r="M159" s="48">
        <f t="shared" si="99"/>
        <v>-2</v>
      </c>
      <c r="N159" s="48">
        <f t="shared" si="99"/>
        <v>2</v>
      </c>
      <c r="O159" s="48">
        <f t="shared" si="99"/>
        <v>5</v>
      </c>
      <c r="P159" s="48">
        <f t="shared" si="99"/>
        <v>-3</v>
      </c>
      <c r="Q159" s="40">
        <f t="shared" si="99"/>
        <v>6</v>
      </c>
      <c r="R159" s="48">
        <f t="shared" si="99"/>
        <v>1</v>
      </c>
      <c r="S159" s="236">
        <f t="shared" si="99"/>
        <v>11</v>
      </c>
      <c r="T159" s="48">
        <f t="shared" si="99"/>
        <v>0</v>
      </c>
      <c r="U159" s="48">
        <f t="shared" si="99"/>
        <v>2</v>
      </c>
      <c r="V159" s="40">
        <f t="shared" si="99"/>
        <v>1</v>
      </c>
      <c r="W159" s="48">
        <f t="shared" si="99"/>
        <v>-1</v>
      </c>
      <c r="X159" s="48">
        <f t="shared" si="99"/>
        <v>0</v>
      </c>
      <c r="Y159" s="48">
        <f t="shared" si="99"/>
        <v>2</v>
      </c>
      <c r="Z159" s="48">
        <f t="shared" si="99"/>
        <v>0</v>
      </c>
      <c r="AA159" s="40">
        <f t="shared" si="99"/>
        <v>0</v>
      </c>
      <c r="AB159" s="48">
        <f t="shared" si="99"/>
        <v>8</v>
      </c>
      <c r="AC159" s="48">
        <f t="shared" si="99"/>
        <v>-8</v>
      </c>
      <c r="AD159" s="245">
        <f t="shared" si="99"/>
        <v>-9</v>
      </c>
      <c r="AE159" s="48">
        <f t="shared" si="99"/>
        <v>4</v>
      </c>
      <c r="AF159" s="49">
        <f t="shared" si="99"/>
        <v>0</v>
      </c>
      <c r="AG159" s="41">
        <f t="shared" si="95"/>
        <v>61</v>
      </c>
      <c r="AH159" s="151">
        <f t="shared" si="96"/>
        <v>1.967741935483871</v>
      </c>
      <c r="AI159" s="133">
        <f t="shared" si="97"/>
        <v>11</v>
      </c>
      <c r="AJ159" s="142">
        <f t="shared" si="98"/>
        <v>-9</v>
      </c>
      <c r="AK159" s="399"/>
      <c r="AL159" s="399"/>
      <c r="AM159" s="402"/>
      <c r="AN159" s="410">
        <f>AH159</f>
        <v>1.967741935483871</v>
      </c>
      <c r="BY159" s="414" t="s">
        <v>142</v>
      </c>
      <c r="BZ159" s="418">
        <v>0</v>
      </c>
    </row>
    <row r="160" spans="1:78" x14ac:dyDescent="0.25">
      <c r="A160" s="54" t="s">
        <v>10</v>
      </c>
      <c r="B160" s="55">
        <v>50</v>
      </c>
      <c r="C160" s="56">
        <v>45</v>
      </c>
      <c r="D160" s="56">
        <v>39</v>
      </c>
      <c r="E160" s="56">
        <v>44</v>
      </c>
      <c r="F160" s="56">
        <v>54</v>
      </c>
      <c r="G160" s="57">
        <v>46</v>
      </c>
      <c r="H160" s="56">
        <v>56</v>
      </c>
      <c r="I160" s="56">
        <v>53</v>
      </c>
      <c r="J160" s="56">
        <v>64</v>
      </c>
      <c r="K160" s="56">
        <v>68</v>
      </c>
      <c r="L160" s="57">
        <v>68</v>
      </c>
      <c r="M160" s="56">
        <v>60</v>
      </c>
      <c r="N160" s="56">
        <v>51</v>
      </c>
      <c r="O160" s="56">
        <v>60</v>
      </c>
      <c r="P160" s="56">
        <v>52</v>
      </c>
      <c r="Q160" s="57">
        <v>61</v>
      </c>
      <c r="R160" s="56">
        <v>58</v>
      </c>
      <c r="S160" s="56">
        <v>56</v>
      </c>
      <c r="T160" s="56">
        <v>36</v>
      </c>
      <c r="U160" s="56">
        <v>38</v>
      </c>
      <c r="V160" s="57">
        <v>48</v>
      </c>
      <c r="W160" s="56">
        <v>46</v>
      </c>
      <c r="X160" s="56">
        <v>42</v>
      </c>
      <c r="Y160" s="56">
        <v>32</v>
      </c>
      <c r="Z160" s="56">
        <v>36</v>
      </c>
      <c r="AA160" s="57">
        <v>44</v>
      </c>
      <c r="AB160" s="56">
        <v>45</v>
      </c>
      <c r="AC160" s="56">
        <v>38</v>
      </c>
      <c r="AD160" s="56">
        <v>47</v>
      </c>
      <c r="AE160" s="56">
        <v>58</v>
      </c>
      <c r="AF160" s="56">
        <v>54</v>
      </c>
      <c r="AG160" s="58">
        <f t="shared" si="95"/>
        <v>1549</v>
      </c>
      <c r="AH160" s="149">
        <f t="shared" si="96"/>
        <v>49.967741935483872</v>
      </c>
      <c r="AI160" s="122">
        <f t="shared" si="97"/>
        <v>68</v>
      </c>
      <c r="AJ160" s="140">
        <f t="shared" si="98"/>
        <v>32</v>
      </c>
      <c r="AK160" s="30">
        <f>(AG160+'Min. Temp. Data 1897-1898'!AG163)/62</f>
        <v>42.064516129032256</v>
      </c>
      <c r="AM160" s="355"/>
      <c r="AN160" s="108"/>
      <c r="AO160" s="108"/>
      <c r="AP160" s="108"/>
      <c r="BY160" s="417" t="s">
        <v>143</v>
      </c>
      <c r="BZ160" s="419">
        <v>-5.290322580645161</v>
      </c>
    </row>
    <row r="161" spans="1:78" x14ac:dyDescent="0.25">
      <c r="A161" s="35" t="s">
        <v>45</v>
      </c>
      <c r="B161" s="15">
        <v>48</v>
      </c>
      <c r="C161" s="28">
        <v>48</v>
      </c>
      <c r="D161" s="28">
        <v>38</v>
      </c>
      <c r="E161" s="28">
        <v>47</v>
      </c>
      <c r="F161" s="28">
        <v>51</v>
      </c>
      <c r="G161" s="22">
        <v>51</v>
      </c>
      <c r="H161" s="28">
        <v>54</v>
      </c>
      <c r="I161" s="28">
        <v>52</v>
      </c>
      <c r="J161" s="28">
        <v>63</v>
      </c>
      <c r="K161" s="28">
        <v>65</v>
      </c>
      <c r="L161" s="22">
        <v>66</v>
      </c>
      <c r="M161" s="28">
        <v>60</v>
      </c>
      <c r="N161" s="28">
        <v>49</v>
      </c>
      <c r="O161" s="28">
        <v>57</v>
      </c>
      <c r="P161" s="28">
        <v>57</v>
      </c>
      <c r="Q161" s="22">
        <v>54</v>
      </c>
      <c r="R161" s="28">
        <v>53</v>
      </c>
      <c r="S161" s="28">
        <v>46</v>
      </c>
      <c r="T161" s="28">
        <v>37</v>
      </c>
      <c r="U161" s="28">
        <v>43</v>
      </c>
      <c r="V161" s="21">
        <v>48</v>
      </c>
      <c r="W161" s="28">
        <v>44</v>
      </c>
      <c r="X161" s="28">
        <v>41</v>
      </c>
      <c r="Y161" s="28">
        <v>28</v>
      </c>
      <c r="Z161" s="28">
        <v>35</v>
      </c>
      <c r="AA161" s="22">
        <v>32</v>
      </c>
      <c r="AB161" s="28">
        <v>35</v>
      </c>
      <c r="AC161" s="28">
        <v>37</v>
      </c>
      <c r="AD161" s="28">
        <v>45</v>
      </c>
      <c r="AE161" s="28">
        <v>55</v>
      </c>
      <c r="AF161" s="28">
        <v>55</v>
      </c>
      <c r="AG161" s="29">
        <f t="shared" si="95"/>
        <v>1494</v>
      </c>
      <c r="AH161" s="152">
        <f t="shared" si="96"/>
        <v>48.193548387096776</v>
      </c>
      <c r="AI161" s="123">
        <f t="shared" si="97"/>
        <v>66</v>
      </c>
      <c r="AJ161" s="143">
        <f t="shared" si="98"/>
        <v>28</v>
      </c>
      <c r="AK161" s="30">
        <f>(AG161+'Min. Temp. Data 1897-1898'!AG164)/62</f>
        <v>41.741935483870968</v>
      </c>
      <c r="AL161" s="196">
        <f>AK160-AK161</f>
        <v>0.32258064516128826</v>
      </c>
      <c r="AM161" s="355"/>
      <c r="BY161" s="416" t="s">
        <v>144</v>
      </c>
      <c r="BZ161" s="420">
        <v>-2.225806451612903</v>
      </c>
    </row>
    <row r="162" spans="1:78" x14ac:dyDescent="0.25">
      <c r="A162" s="39" t="s">
        <v>6</v>
      </c>
      <c r="B162" s="47">
        <f t="shared" ref="B162:AF162" si="100">B160-B161</f>
        <v>2</v>
      </c>
      <c r="C162" s="48">
        <f t="shared" si="100"/>
        <v>-3</v>
      </c>
      <c r="D162" s="48">
        <f t="shared" si="100"/>
        <v>1</v>
      </c>
      <c r="E162" s="48">
        <f t="shared" si="100"/>
        <v>-3</v>
      </c>
      <c r="F162" s="48">
        <f t="shared" si="100"/>
        <v>3</v>
      </c>
      <c r="G162" s="247">
        <f t="shared" si="100"/>
        <v>-5</v>
      </c>
      <c r="H162" s="48">
        <f t="shared" si="100"/>
        <v>2</v>
      </c>
      <c r="I162" s="48">
        <f t="shared" si="100"/>
        <v>1</v>
      </c>
      <c r="J162" s="48">
        <f t="shared" si="100"/>
        <v>1</v>
      </c>
      <c r="K162" s="48">
        <f t="shared" si="100"/>
        <v>3</v>
      </c>
      <c r="L162" s="40">
        <f t="shared" si="100"/>
        <v>2</v>
      </c>
      <c r="M162" s="48">
        <f t="shared" si="100"/>
        <v>0</v>
      </c>
      <c r="N162" s="48">
        <f t="shared" si="100"/>
        <v>2</v>
      </c>
      <c r="O162" s="48">
        <f t="shared" si="100"/>
        <v>3</v>
      </c>
      <c r="P162" s="48">
        <f t="shared" si="100"/>
        <v>-5</v>
      </c>
      <c r="Q162" s="40">
        <f t="shared" si="100"/>
        <v>7</v>
      </c>
      <c r="R162" s="48">
        <f t="shared" si="100"/>
        <v>5</v>
      </c>
      <c r="S162" s="48">
        <f t="shared" si="100"/>
        <v>10</v>
      </c>
      <c r="T162" s="48">
        <f t="shared" si="100"/>
        <v>-1</v>
      </c>
      <c r="U162" s="245">
        <f t="shared" si="100"/>
        <v>-5</v>
      </c>
      <c r="V162" s="40">
        <f t="shared" si="100"/>
        <v>0</v>
      </c>
      <c r="W162" s="48">
        <f t="shared" si="100"/>
        <v>2</v>
      </c>
      <c r="X162" s="48">
        <f t="shared" si="100"/>
        <v>1</v>
      </c>
      <c r="Y162" s="48">
        <f t="shared" si="100"/>
        <v>4</v>
      </c>
      <c r="Z162" s="48">
        <f t="shared" si="100"/>
        <v>1</v>
      </c>
      <c r="AA162" s="237">
        <f t="shared" si="100"/>
        <v>12</v>
      </c>
      <c r="AB162" s="48">
        <f t="shared" si="100"/>
        <v>10</v>
      </c>
      <c r="AC162" s="48">
        <f t="shared" si="100"/>
        <v>1</v>
      </c>
      <c r="AD162" s="48">
        <f t="shared" si="100"/>
        <v>2</v>
      </c>
      <c r="AE162" s="48">
        <f t="shared" si="100"/>
        <v>3</v>
      </c>
      <c r="AF162" s="49">
        <f t="shared" si="100"/>
        <v>-1</v>
      </c>
      <c r="AG162" s="41">
        <f t="shared" si="95"/>
        <v>55</v>
      </c>
      <c r="AH162" s="151">
        <f t="shared" si="96"/>
        <v>1.7741935483870968</v>
      </c>
      <c r="AI162" s="133">
        <f t="shared" si="97"/>
        <v>12</v>
      </c>
      <c r="AJ162" s="142">
        <f t="shared" si="98"/>
        <v>-5</v>
      </c>
      <c r="AK162" s="406"/>
      <c r="AL162" s="399"/>
      <c r="AM162" s="402"/>
      <c r="AN162" s="410">
        <f>AH162</f>
        <v>1.7741935483870968</v>
      </c>
      <c r="BY162" s="415" t="s">
        <v>145</v>
      </c>
      <c r="BZ162" s="421">
        <v>-1.4193548387096775</v>
      </c>
    </row>
    <row r="163" spans="1:78" x14ac:dyDescent="0.25">
      <c r="A163" s="54" t="s">
        <v>10</v>
      </c>
      <c r="B163" s="55">
        <v>50</v>
      </c>
      <c r="C163" s="56">
        <v>45</v>
      </c>
      <c r="D163" s="56">
        <v>39</v>
      </c>
      <c r="E163" s="56">
        <v>44</v>
      </c>
      <c r="F163" s="56">
        <v>54</v>
      </c>
      <c r="G163" s="57">
        <v>46</v>
      </c>
      <c r="H163" s="56">
        <v>56</v>
      </c>
      <c r="I163" s="56">
        <v>53</v>
      </c>
      <c r="J163" s="56">
        <v>64</v>
      </c>
      <c r="K163" s="56">
        <v>68</v>
      </c>
      <c r="L163" s="57">
        <v>68</v>
      </c>
      <c r="M163" s="56">
        <v>60</v>
      </c>
      <c r="N163" s="56">
        <v>51</v>
      </c>
      <c r="O163" s="56">
        <v>60</v>
      </c>
      <c r="P163" s="56">
        <v>52</v>
      </c>
      <c r="Q163" s="57">
        <v>61</v>
      </c>
      <c r="R163" s="56">
        <v>58</v>
      </c>
      <c r="S163" s="56">
        <v>56</v>
      </c>
      <c r="T163" s="56">
        <v>36</v>
      </c>
      <c r="U163" s="56">
        <v>38</v>
      </c>
      <c r="V163" s="57">
        <v>48</v>
      </c>
      <c r="W163" s="56">
        <v>46</v>
      </c>
      <c r="X163" s="56">
        <v>42</v>
      </c>
      <c r="Y163" s="56">
        <v>32</v>
      </c>
      <c r="Z163" s="56">
        <v>36</v>
      </c>
      <c r="AA163" s="57">
        <v>44</v>
      </c>
      <c r="AB163" s="56">
        <v>45</v>
      </c>
      <c r="AC163" s="56">
        <v>38</v>
      </c>
      <c r="AD163" s="56">
        <v>47</v>
      </c>
      <c r="AE163" s="56">
        <v>58</v>
      </c>
      <c r="AF163" s="56">
        <v>54</v>
      </c>
      <c r="AG163" s="58">
        <f t="shared" si="95"/>
        <v>1549</v>
      </c>
      <c r="AH163" s="149">
        <f t="shared" si="96"/>
        <v>49.967741935483872</v>
      </c>
      <c r="AI163" s="122">
        <f t="shared" si="97"/>
        <v>68</v>
      </c>
      <c r="AJ163" s="140">
        <f t="shared" si="98"/>
        <v>32</v>
      </c>
      <c r="AK163" s="30">
        <f>(AG163+'Min. Temp. Data 1897-1898'!AG166)/62</f>
        <v>42.064516129032256</v>
      </c>
      <c r="AM163" s="355"/>
      <c r="BY163" s="414" t="s">
        <v>146</v>
      </c>
      <c r="BZ163" s="418">
        <v>0</v>
      </c>
    </row>
    <row r="164" spans="1:78" x14ac:dyDescent="0.25">
      <c r="A164" s="12" t="s">
        <v>9</v>
      </c>
      <c r="B164" s="15">
        <v>53</v>
      </c>
      <c r="C164" s="28">
        <v>45</v>
      </c>
      <c r="D164" s="28">
        <v>39</v>
      </c>
      <c r="E164" s="28">
        <v>42</v>
      </c>
      <c r="F164" s="28">
        <v>53</v>
      </c>
      <c r="G164" s="22">
        <v>52</v>
      </c>
      <c r="H164" s="28">
        <v>53</v>
      </c>
      <c r="I164" s="28">
        <v>56</v>
      </c>
      <c r="J164" s="28">
        <v>69</v>
      </c>
      <c r="K164" s="28">
        <v>73</v>
      </c>
      <c r="L164" s="22">
        <v>74</v>
      </c>
      <c r="M164" s="28">
        <v>63</v>
      </c>
      <c r="N164" s="28">
        <v>53</v>
      </c>
      <c r="O164" s="28">
        <v>54</v>
      </c>
      <c r="P164" s="28">
        <v>54</v>
      </c>
      <c r="Q164" s="22">
        <v>64</v>
      </c>
      <c r="R164" s="28">
        <v>66</v>
      </c>
      <c r="S164" s="28">
        <v>47</v>
      </c>
      <c r="T164" s="28">
        <v>37</v>
      </c>
      <c r="U164" s="28">
        <v>35</v>
      </c>
      <c r="V164" s="21">
        <v>48</v>
      </c>
      <c r="W164" s="28">
        <v>43</v>
      </c>
      <c r="X164" s="28">
        <v>40</v>
      </c>
      <c r="Y164" s="28">
        <v>32</v>
      </c>
      <c r="Z164" s="28">
        <v>38</v>
      </c>
      <c r="AA164" s="22">
        <v>49</v>
      </c>
      <c r="AB164" s="28">
        <v>47</v>
      </c>
      <c r="AC164" s="28">
        <v>47</v>
      </c>
      <c r="AD164" s="28">
        <v>53</v>
      </c>
      <c r="AE164" s="28">
        <v>58</v>
      </c>
      <c r="AF164" s="28">
        <v>58</v>
      </c>
      <c r="AG164" s="29">
        <f t="shared" si="95"/>
        <v>1595</v>
      </c>
      <c r="AH164" s="152">
        <f t="shared" si="96"/>
        <v>51.451612903225808</v>
      </c>
      <c r="AI164" s="123">
        <f t="shared" si="97"/>
        <v>74</v>
      </c>
      <c r="AJ164" s="143">
        <f t="shared" si="98"/>
        <v>32</v>
      </c>
      <c r="AK164" s="30">
        <f>(AG164+'Min. Temp. Data 1897-1898'!AG167)/62</f>
        <v>41.741935483870968</v>
      </c>
      <c r="AL164" s="196">
        <f>AK163-AK164</f>
        <v>0.32258064516128826</v>
      </c>
      <c r="AM164" s="355"/>
      <c r="BY164" s="417" t="s">
        <v>147</v>
      </c>
      <c r="BZ164" s="419">
        <v>-5.0999999999999996</v>
      </c>
    </row>
    <row r="165" spans="1:78" x14ac:dyDescent="0.25">
      <c r="A165" s="164" t="s">
        <v>6</v>
      </c>
      <c r="B165" s="47">
        <f t="shared" ref="B165:AF165" si="101">B163-B164</f>
        <v>-3</v>
      </c>
      <c r="C165" s="48">
        <f t="shared" si="101"/>
        <v>0</v>
      </c>
      <c r="D165" s="48">
        <f t="shared" si="101"/>
        <v>0</v>
      </c>
      <c r="E165" s="48">
        <f t="shared" si="101"/>
        <v>2</v>
      </c>
      <c r="F165" s="48">
        <f t="shared" si="101"/>
        <v>1</v>
      </c>
      <c r="G165" s="40">
        <f t="shared" si="101"/>
        <v>-6</v>
      </c>
      <c r="H165" s="48">
        <f t="shared" si="101"/>
        <v>3</v>
      </c>
      <c r="I165" s="48">
        <f t="shared" si="101"/>
        <v>-3</v>
      </c>
      <c r="J165" s="48">
        <f t="shared" si="101"/>
        <v>-5</v>
      </c>
      <c r="K165" s="48">
        <f t="shared" si="101"/>
        <v>-5</v>
      </c>
      <c r="L165" s="40">
        <f t="shared" si="101"/>
        <v>-6</v>
      </c>
      <c r="M165" s="48">
        <f t="shared" si="101"/>
        <v>-3</v>
      </c>
      <c r="N165" s="48">
        <f t="shared" si="101"/>
        <v>-2</v>
      </c>
      <c r="O165" s="48">
        <f t="shared" si="101"/>
        <v>6</v>
      </c>
      <c r="P165" s="48">
        <f t="shared" si="101"/>
        <v>-2</v>
      </c>
      <c r="Q165" s="40">
        <f t="shared" si="101"/>
        <v>-3</v>
      </c>
      <c r="R165" s="48">
        <f t="shared" si="101"/>
        <v>-8</v>
      </c>
      <c r="S165" s="236">
        <f t="shared" si="101"/>
        <v>9</v>
      </c>
      <c r="T165" s="48">
        <f t="shared" si="101"/>
        <v>-1</v>
      </c>
      <c r="U165" s="48">
        <f t="shared" si="101"/>
        <v>3</v>
      </c>
      <c r="V165" s="40">
        <f t="shared" si="101"/>
        <v>0</v>
      </c>
      <c r="W165" s="48">
        <f t="shared" si="101"/>
        <v>3</v>
      </c>
      <c r="X165" s="48">
        <f t="shared" si="101"/>
        <v>2</v>
      </c>
      <c r="Y165" s="48">
        <f t="shared" si="101"/>
        <v>0</v>
      </c>
      <c r="Z165" s="48">
        <f t="shared" si="101"/>
        <v>-2</v>
      </c>
      <c r="AA165" s="40">
        <f t="shared" si="101"/>
        <v>-5</v>
      </c>
      <c r="AB165" s="48">
        <f t="shared" si="101"/>
        <v>-2</v>
      </c>
      <c r="AC165" s="245">
        <f t="shared" si="101"/>
        <v>-9</v>
      </c>
      <c r="AD165" s="48">
        <f t="shared" si="101"/>
        <v>-6</v>
      </c>
      <c r="AE165" s="48">
        <f t="shared" si="101"/>
        <v>0</v>
      </c>
      <c r="AF165" s="49">
        <f t="shared" si="101"/>
        <v>-4</v>
      </c>
      <c r="AG165" s="41">
        <f t="shared" si="95"/>
        <v>-46</v>
      </c>
      <c r="AH165" s="151">
        <f t="shared" si="96"/>
        <v>-1.4838709677419355</v>
      </c>
      <c r="AI165" s="133">
        <f t="shared" si="97"/>
        <v>9</v>
      </c>
      <c r="AJ165" s="142">
        <f t="shared" si="98"/>
        <v>-9</v>
      </c>
      <c r="AK165" s="406"/>
      <c r="AL165" s="399"/>
      <c r="AM165" s="402"/>
      <c r="AN165" s="410">
        <f>AH165</f>
        <v>-1.4838709677419355</v>
      </c>
      <c r="AP165" s="308"/>
      <c r="AQ165" s="308">
        <v>1898</v>
      </c>
      <c r="AR165" s="308"/>
      <c r="AS165" s="308"/>
      <c r="AT165" s="308"/>
      <c r="AU165" s="308"/>
      <c r="AV165" s="308"/>
      <c r="AW165" s="308"/>
      <c r="AX165" s="308"/>
      <c r="AY165" s="308"/>
      <c r="AZ165" s="308"/>
      <c r="BA165" s="308"/>
      <c r="BB165" s="308"/>
      <c r="BC165" s="308"/>
      <c r="BD165" s="308"/>
      <c r="BE165" s="308"/>
      <c r="BF165" s="308"/>
      <c r="BG165" s="308"/>
      <c r="BH165" s="308"/>
      <c r="BI165" s="308"/>
      <c r="BJ165" s="308"/>
      <c r="BK165" s="308"/>
      <c r="BL165" s="308"/>
      <c r="BM165" s="308"/>
      <c r="BN165" s="308"/>
      <c r="BO165" s="308"/>
      <c r="BP165" s="308"/>
      <c r="BQ165" s="308"/>
      <c r="BR165" s="308"/>
      <c r="BS165" s="308"/>
      <c r="BT165" s="308"/>
      <c r="BU165" s="308"/>
      <c r="BV165" s="308"/>
      <c r="BY165" s="416" t="s">
        <v>148</v>
      </c>
      <c r="BZ165" s="420">
        <v>-1.9333333333333333</v>
      </c>
    </row>
    <row r="166" spans="1:78" x14ac:dyDescent="0.25">
      <c r="A166" s="54" t="s">
        <v>10</v>
      </c>
      <c r="B166" s="55">
        <v>50</v>
      </c>
      <c r="C166" s="56">
        <v>45</v>
      </c>
      <c r="D166" s="56">
        <v>39</v>
      </c>
      <c r="E166" s="56">
        <v>44</v>
      </c>
      <c r="F166" s="56">
        <v>54</v>
      </c>
      <c r="G166" s="57">
        <v>46</v>
      </c>
      <c r="H166" s="56">
        <v>56</v>
      </c>
      <c r="I166" s="56">
        <v>53</v>
      </c>
      <c r="J166" s="56">
        <v>64</v>
      </c>
      <c r="K166" s="56">
        <v>68</v>
      </c>
      <c r="L166" s="57">
        <v>68</v>
      </c>
      <c r="M166" s="56">
        <v>60</v>
      </c>
      <c r="N166" s="56">
        <v>51</v>
      </c>
      <c r="O166" s="56">
        <v>60</v>
      </c>
      <c r="P166" s="56">
        <v>52</v>
      </c>
      <c r="Q166" s="57">
        <v>61</v>
      </c>
      <c r="R166" s="56">
        <v>58</v>
      </c>
      <c r="S166" s="56">
        <v>56</v>
      </c>
      <c r="T166" s="56">
        <v>36</v>
      </c>
      <c r="U166" s="56">
        <v>38</v>
      </c>
      <c r="V166" s="57">
        <v>48</v>
      </c>
      <c r="W166" s="56">
        <v>46</v>
      </c>
      <c r="X166" s="56">
        <v>42</v>
      </c>
      <c r="Y166" s="56">
        <v>32</v>
      </c>
      <c r="Z166" s="56">
        <v>36</v>
      </c>
      <c r="AA166" s="57">
        <v>44</v>
      </c>
      <c r="AB166" s="56">
        <v>45</v>
      </c>
      <c r="AC166" s="56">
        <v>38</v>
      </c>
      <c r="AD166" s="56">
        <v>47</v>
      </c>
      <c r="AE166" s="56">
        <v>58</v>
      </c>
      <c r="AF166" s="56">
        <v>54</v>
      </c>
      <c r="AG166" s="58">
        <f t="shared" si="95"/>
        <v>1549</v>
      </c>
      <c r="AH166" s="149">
        <f t="shared" si="96"/>
        <v>49.967741935483872</v>
      </c>
      <c r="AI166" s="122">
        <f t="shared" si="97"/>
        <v>68</v>
      </c>
      <c r="AJ166" s="140">
        <f t="shared" si="98"/>
        <v>32</v>
      </c>
      <c r="AK166" s="30">
        <f>(AG166+'Min. Temp. Data 1897-1898'!AG169)/62</f>
        <v>42.064516129032256</v>
      </c>
      <c r="AM166" s="308"/>
      <c r="AQ166" t="s">
        <v>112</v>
      </c>
      <c r="AR166" s="412">
        <v>1</v>
      </c>
      <c r="AS166" s="412">
        <v>2</v>
      </c>
      <c r="AT166" s="412">
        <v>3</v>
      </c>
      <c r="AU166" s="412">
        <v>4</v>
      </c>
      <c r="AV166" s="412">
        <v>5</v>
      </c>
      <c r="AW166" s="412">
        <v>6</v>
      </c>
      <c r="AX166" s="412">
        <v>7</v>
      </c>
      <c r="AY166" s="412">
        <v>8</v>
      </c>
      <c r="AZ166" s="412">
        <v>9</v>
      </c>
      <c r="BA166" s="412">
        <v>10</v>
      </c>
      <c r="BB166" s="412">
        <v>11</v>
      </c>
      <c r="BC166" s="412">
        <v>12</v>
      </c>
      <c r="BD166" s="412">
        <v>13</v>
      </c>
      <c r="BE166" s="412">
        <v>14</v>
      </c>
      <c r="BF166" s="412">
        <v>15</v>
      </c>
      <c r="BG166" s="412">
        <v>16</v>
      </c>
      <c r="BH166" s="412">
        <v>17</v>
      </c>
      <c r="BI166" s="412">
        <v>18</v>
      </c>
      <c r="BJ166" s="412">
        <v>19</v>
      </c>
      <c r="BK166" s="412">
        <v>20</v>
      </c>
      <c r="BL166" s="412">
        <v>21</v>
      </c>
      <c r="BM166" s="412">
        <v>22</v>
      </c>
      <c r="BN166" s="412">
        <v>23</v>
      </c>
      <c r="BO166" s="412">
        <v>24</v>
      </c>
      <c r="BP166" s="412">
        <v>25</v>
      </c>
      <c r="BQ166" s="412">
        <v>26</v>
      </c>
      <c r="BR166" s="412">
        <v>27</v>
      </c>
      <c r="BS166" s="412">
        <v>28</v>
      </c>
      <c r="BT166" s="412">
        <v>29</v>
      </c>
      <c r="BU166" s="412">
        <v>30</v>
      </c>
      <c r="BV166" s="412">
        <v>31</v>
      </c>
      <c r="BY166" s="415" t="s">
        <v>149</v>
      </c>
      <c r="BZ166" s="421">
        <v>2.1333333333333333</v>
      </c>
    </row>
    <row r="167" spans="1:78" x14ac:dyDescent="0.25">
      <c r="A167" s="12" t="s">
        <v>35</v>
      </c>
      <c r="B167" s="15">
        <v>53</v>
      </c>
      <c r="C167" s="3">
        <v>47</v>
      </c>
      <c r="D167" s="3">
        <v>49</v>
      </c>
      <c r="E167" s="3">
        <v>54</v>
      </c>
      <c r="F167" s="3">
        <v>63</v>
      </c>
      <c r="G167" s="3">
        <v>46</v>
      </c>
      <c r="H167" s="3">
        <v>55</v>
      </c>
      <c r="I167" s="3">
        <v>57</v>
      </c>
      <c r="J167" s="3">
        <v>64</v>
      </c>
      <c r="K167" s="3">
        <v>68</v>
      </c>
      <c r="L167" s="3">
        <v>72</v>
      </c>
      <c r="M167" s="3">
        <v>62</v>
      </c>
      <c r="N167" s="3">
        <v>54</v>
      </c>
      <c r="O167" s="3">
        <v>66</v>
      </c>
      <c r="P167" s="3">
        <v>55</v>
      </c>
      <c r="Q167" s="3">
        <v>60</v>
      </c>
      <c r="R167" s="3">
        <v>62</v>
      </c>
      <c r="S167" s="3">
        <v>57</v>
      </c>
      <c r="T167" s="3">
        <v>38</v>
      </c>
      <c r="U167" s="3">
        <v>40</v>
      </c>
      <c r="V167" s="3">
        <v>52</v>
      </c>
      <c r="W167" s="3">
        <v>45</v>
      </c>
      <c r="X167" s="3">
        <v>43</v>
      </c>
      <c r="Y167" s="3">
        <v>32</v>
      </c>
      <c r="Z167" s="3">
        <v>36</v>
      </c>
      <c r="AA167" s="3">
        <v>40</v>
      </c>
      <c r="AB167" s="3">
        <v>44</v>
      </c>
      <c r="AC167" s="3">
        <v>39</v>
      </c>
      <c r="AD167" s="3">
        <v>45</v>
      </c>
      <c r="AE167" s="3">
        <v>58</v>
      </c>
      <c r="AF167" s="3">
        <v>63</v>
      </c>
      <c r="AG167" s="29">
        <f t="shared" si="95"/>
        <v>1619</v>
      </c>
      <c r="AH167" s="152">
        <f t="shared" si="96"/>
        <v>52.225806451612904</v>
      </c>
      <c r="AI167" s="123">
        <f t="shared" si="97"/>
        <v>72</v>
      </c>
      <c r="AJ167" s="143">
        <f t="shared" si="98"/>
        <v>32</v>
      </c>
      <c r="AK167" s="30">
        <f>(AG167+'Min. Temp. Data 1897-1898'!AG170)/62</f>
        <v>45.12903225806452</v>
      </c>
      <c r="AL167" s="196">
        <f>AK166-AK167</f>
        <v>-3.0645161290322633</v>
      </c>
      <c r="AM167" s="308"/>
      <c r="AQ167" t="s">
        <v>9</v>
      </c>
      <c r="AR167" s="413">
        <v>-1.4838709677419355</v>
      </c>
      <c r="AS167" s="389">
        <v>-1.4166666666666667</v>
      </c>
      <c r="AT167" s="389">
        <v>-1.8333333333333333</v>
      </c>
      <c r="AU167" s="389">
        <v>-1.0833333333333333</v>
      </c>
      <c r="AV167" s="389">
        <v>-0.75</v>
      </c>
      <c r="AW167" s="389">
        <v>0.25</v>
      </c>
      <c r="AX167" s="389">
        <v>-0.25</v>
      </c>
      <c r="AY167" s="389">
        <v>-1.4166666666666667</v>
      </c>
      <c r="AZ167" s="389">
        <v>-0.25</v>
      </c>
      <c r="BA167" s="389">
        <v>-1.9166666666666667</v>
      </c>
      <c r="BB167" s="389">
        <v>-0.33333333333333331</v>
      </c>
      <c r="BC167" s="389">
        <v>-0.41666666666666669</v>
      </c>
      <c r="BD167" s="389">
        <v>-8.3333333333333329E-2</v>
      </c>
      <c r="BE167" s="389">
        <v>8.3333333333333329E-2</v>
      </c>
      <c r="BF167" s="389">
        <v>0.5</v>
      </c>
      <c r="BG167" s="389">
        <v>-0.58333333333333337</v>
      </c>
      <c r="BH167" s="389">
        <v>0.91666666666666663</v>
      </c>
      <c r="BI167" s="389">
        <v>-0.25</v>
      </c>
      <c r="BJ167" s="389">
        <v>1</v>
      </c>
      <c r="BK167" s="389">
        <v>-8.3333333333333329E-2</v>
      </c>
      <c r="BL167" s="389">
        <v>0.41666666666666669</v>
      </c>
      <c r="BM167" s="389">
        <v>1.5833333333333333</v>
      </c>
      <c r="BN167" s="389">
        <v>1.25</v>
      </c>
      <c r="BO167" s="389">
        <v>-0.5</v>
      </c>
      <c r="BP167" s="389">
        <v>-0.41666666666666669</v>
      </c>
      <c r="BQ167" s="389">
        <v>-1.4166666666666667</v>
      </c>
      <c r="BR167" s="389">
        <v>0.66666666666666663</v>
      </c>
      <c r="BS167" s="389">
        <v>0.58333333333333337</v>
      </c>
      <c r="BT167" s="389">
        <v>1.0909090909090908</v>
      </c>
      <c r="BU167" s="389">
        <v>9.0909090909090912E-2</v>
      </c>
      <c r="BV167" s="389">
        <v>0.8571428571428571</v>
      </c>
      <c r="BY167" s="414" t="s">
        <v>150</v>
      </c>
      <c r="BZ167" s="418">
        <v>0</v>
      </c>
    </row>
    <row r="168" spans="1:78" ht="13.8" thickBot="1" x14ac:dyDescent="0.3">
      <c r="A168" s="36" t="s">
        <v>6</v>
      </c>
      <c r="B168" s="17">
        <f t="shared" ref="B168:AF168" si="102">B166-B167</f>
        <v>-3</v>
      </c>
      <c r="C168" s="16">
        <f t="shared" si="102"/>
        <v>-2</v>
      </c>
      <c r="D168" s="230">
        <f t="shared" si="102"/>
        <v>-10</v>
      </c>
      <c r="E168" s="230">
        <f t="shared" si="102"/>
        <v>-10</v>
      </c>
      <c r="F168" s="16">
        <f t="shared" si="102"/>
        <v>-9</v>
      </c>
      <c r="G168" s="23">
        <f t="shared" si="102"/>
        <v>0</v>
      </c>
      <c r="H168" s="16">
        <f t="shared" si="102"/>
        <v>1</v>
      </c>
      <c r="I168" s="16">
        <f t="shared" si="102"/>
        <v>-4</v>
      </c>
      <c r="J168" s="16">
        <f t="shared" si="102"/>
        <v>0</v>
      </c>
      <c r="K168" s="16">
        <f t="shared" si="102"/>
        <v>0</v>
      </c>
      <c r="L168" s="23">
        <f t="shared" si="102"/>
        <v>-4</v>
      </c>
      <c r="M168" s="16">
        <f t="shared" si="102"/>
        <v>-2</v>
      </c>
      <c r="N168" s="16">
        <f t="shared" si="102"/>
        <v>-3</v>
      </c>
      <c r="O168" s="16">
        <f t="shared" si="102"/>
        <v>-6</v>
      </c>
      <c r="P168" s="16">
        <f t="shared" si="102"/>
        <v>-3</v>
      </c>
      <c r="Q168" s="23">
        <f t="shared" si="102"/>
        <v>1</v>
      </c>
      <c r="R168" s="16">
        <f t="shared" si="102"/>
        <v>-4</v>
      </c>
      <c r="S168" s="16">
        <f t="shared" si="102"/>
        <v>-1</v>
      </c>
      <c r="T168" s="16">
        <f t="shared" si="102"/>
        <v>-2</v>
      </c>
      <c r="U168" s="16">
        <f t="shared" si="102"/>
        <v>-2</v>
      </c>
      <c r="V168" s="23">
        <f t="shared" si="102"/>
        <v>-4</v>
      </c>
      <c r="W168" s="16">
        <f t="shared" si="102"/>
        <v>1</v>
      </c>
      <c r="X168" s="16">
        <f t="shared" si="102"/>
        <v>-1</v>
      </c>
      <c r="Y168" s="16">
        <f t="shared" si="102"/>
        <v>0</v>
      </c>
      <c r="Z168" s="16">
        <f t="shared" si="102"/>
        <v>0</v>
      </c>
      <c r="AA168" s="233">
        <f t="shared" si="102"/>
        <v>4</v>
      </c>
      <c r="AB168" s="16">
        <f t="shared" si="102"/>
        <v>1</v>
      </c>
      <c r="AC168" s="16">
        <f t="shared" si="102"/>
        <v>-1</v>
      </c>
      <c r="AD168" s="16">
        <f t="shared" si="102"/>
        <v>2</v>
      </c>
      <c r="AE168" s="16">
        <f t="shared" si="102"/>
        <v>0</v>
      </c>
      <c r="AF168" s="16">
        <f t="shared" si="102"/>
        <v>-9</v>
      </c>
      <c r="AG168" s="25">
        <f t="shared" si="95"/>
        <v>-70</v>
      </c>
      <c r="AH168" s="153">
        <f t="shared" si="96"/>
        <v>-2.2580645161290325</v>
      </c>
      <c r="AI168" s="137">
        <f t="shared" si="97"/>
        <v>4</v>
      </c>
      <c r="AJ168" s="146">
        <f t="shared" si="98"/>
        <v>-10</v>
      </c>
      <c r="AK168" s="405"/>
      <c r="AL168" s="401"/>
      <c r="AM168" s="403"/>
      <c r="AN168" s="411">
        <f>AH168</f>
        <v>-2.2580645161290325</v>
      </c>
      <c r="AO168" s="401"/>
      <c r="AQ168" t="s">
        <v>45</v>
      </c>
      <c r="AR168" s="389">
        <v>-2.2580645161290325</v>
      </c>
      <c r="AS168" s="389">
        <v>0</v>
      </c>
      <c r="AT168" s="389">
        <v>-0.5</v>
      </c>
      <c r="AU168" s="389">
        <v>-1.1666666666666667</v>
      </c>
      <c r="AV168" s="389">
        <v>0</v>
      </c>
      <c r="AW168" s="389">
        <v>-0.83333333333333337</v>
      </c>
      <c r="AX168" s="389">
        <v>-8.3333333333333329E-2</v>
      </c>
      <c r="AY168" s="389">
        <v>-1</v>
      </c>
      <c r="AZ168" s="389">
        <v>-0.83333333333333337</v>
      </c>
      <c r="BA168" s="389">
        <v>-1.3333333333333333</v>
      </c>
      <c r="BB168" s="389">
        <v>-0.16666666666666666</v>
      </c>
      <c r="BC168" s="389">
        <v>-8.3333333333333329E-2</v>
      </c>
      <c r="BD168" s="389">
        <v>-0.25</v>
      </c>
      <c r="BE168" s="389">
        <v>-2.25</v>
      </c>
      <c r="BF168" s="389">
        <v>-0.83333333333333337</v>
      </c>
      <c r="BG168" s="389">
        <v>-0.91666666666666663</v>
      </c>
      <c r="BH168" s="389">
        <v>-1.5833333333333333</v>
      </c>
      <c r="BI168" s="389">
        <v>0.5</v>
      </c>
      <c r="BJ168" s="389">
        <v>-0.83333333333333337</v>
      </c>
      <c r="BK168" s="389">
        <v>0.75</v>
      </c>
      <c r="BL168" s="389">
        <v>-0.25</v>
      </c>
      <c r="BM168" s="389">
        <v>-2.9166666666666665</v>
      </c>
      <c r="BN168" s="389">
        <v>1</v>
      </c>
      <c r="BO168" s="389">
        <v>-0.66666666666666663</v>
      </c>
      <c r="BP168" s="389">
        <v>0.25</v>
      </c>
      <c r="BQ168" s="389">
        <v>-0.16666666666666666</v>
      </c>
      <c r="BR168" s="389">
        <v>-1</v>
      </c>
      <c r="BS168" s="389">
        <v>-1.5</v>
      </c>
      <c r="BT168" s="389">
        <v>-0.81818181818181823</v>
      </c>
      <c r="BU168" s="389">
        <v>1.0909090909090908</v>
      </c>
      <c r="BV168" s="389">
        <v>0</v>
      </c>
      <c r="BY168" s="417" t="s">
        <v>151</v>
      </c>
      <c r="BZ168" s="419">
        <v>-1.4838709677419355</v>
      </c>
    </row>
    <row r="169" spans="1:78" x14ac:dyDescent="0.25">
      <c r="A169" s="106" t="s">
        <v>36</v>
      </c>
      <c r="B169" s="181">
        <f t="shared" ref="B169:AC169" si="103">SUM(B13+B26+B39+B52+B65+B78+B91+B104+B117+B133+B152+B165)</f>
        <v>-2</v>
      </c>
      <c r="C169" s="182">
        <f t="shared" si="103"/>
        <v>8</v>
      </c>
      <c r="D169" s="182">
        <f t="shared" si="103"/>
        <v>-18</v>
      </c>
      <c r="E169" s="182">
        <f t="shared" si="103"/>
        <v>-5</v>
      </c>
      <c r="F169" s="182">
        <f t="shared" si="103"/>
        <v>16</v>
      </c>
      <c r="G169" s="182">
        <f t="shared" si="103"/>
        <v>-8</v>
      </c>
      <c r="H169" s="182">
        <f t="shared" si="103"/>
        <v>13</v>
      </c>
      <c r="I169" s="182">
        <f t="shared" si="103"/>
        <v>6</v>
      </c>
      <c r="J169" s="182">
        <f t="shared" si="103"/>
        <v>-21</v>
      </c>
      <c r="K169" s="182">
        <f t="shared" si="103"/>
        <v>-23</v>
      </c>
      <c r="L169" s="182">
        <f t="shared" si="103"/>
        <v>4</v>
      </c>
      <c r="M169" s="182">
        <f t="shared" si="103"/>
        <v>11</v>
      </c>
      <c r="N169" s="182">
        <f t="shared" si="103"/>
        <v>22</v>
      </c>
      <c r="O169" s="182">
        <f t="shared" si="103"/>
        <v>-4</v>
      </c>
      <c r="P169" s="182">
        <f t="shared" si="103"/>
        <v>9</v>
      </c>
      <c r="Q169" s="182">
        <f t="shared" si="103"/>
        <v>-15</v>
      </c>
      <c r="R169" s="182">
        <f t="shared" si="103"/>
        <v>-6</v>
      </c>
      <c r="S169" s="182">
        <f t="shared" si="103"/>
        <v>5</v>
      </c>
      <c r="T169" s="182">
        <f t="shared" si="103"/>
        <v>-6</v>
      </c>
      <c r="U169" s="182">
        <f t="shared" si="103"/>
        <v>12</v>
      </c>
      <c r="V169" s="182">
        <f t="shared" si="103"/>
        <v>6</v>
      </c>
      <c r="W169" s="182">
        <f t="shared" si="103"/>
        <v>0</v>
      </c>
      <c r="X169" s="182">
        <f t="shared" si="103"/>
        <v>-3</v>
      </c>
      <c r="Y169" s="324">
        <f t="shared" si="103"/>
        <v>-34</v>
      </c>
      <c r="Z169" s="182">
        <f t="shared" si="103"/>
        <v>11</v>
      </c>
      <c r="AA169" s="182">
        <f t="shared" si="103"/>
        <v>22</v>
      </c>
      <c r="AB169" s="225">
        <f t="shared" si="103"/>
        <v>24</v>
      </c>
      <c r="AC169" s="182">
        <f t="shared" si="103"/>
        <v>-4</v>
      </c>
      <c r="AD169" s="182">
        <f>SUM(AD13+AD39+AD52+AD65+AD78+AD91+AD104+AD117+AD133+AD152+AD165)</f>
        <v>-5</v>
      </c>
      <c r="AE169" s="182">
        <f>SUM(AE13+AE39+AE52+AE65+AE78+AE91+AE104+AE117+AE133+AE152+AE165)</f>
        <v>4</v>
      </c>
      <c r="AF169" s="224">
        <f>SUM(AF13 +AF39 +AF65 +AF91+AF104+AF133+AF165)</f>
        <v>17</v>
      </c>
      <c r="AG169" s="158">
        <f>SUM(B169:AF169)</f>
        <v>36</v>
      </c>
      <c r="AH169" s="159">
        <f>AVERAGE(B169:AF169)</f>
        <v>1.1612903225806452</v>
      </c>
      <c r="AI169" s="160">
        <f>MAX(B169:AF169)</f>
        <v>24</v>
      </c>
      <c r="AJ169" s="161">
        <f>MIN(B169:AF169)</f>
        <v>-34</v>
      </c>
      <c r="AK169" s="128"/>
      <c r="AQ169" t="s">
        <v>113</v>
      </c>
      <c r="AR169" s="389">
        <v>0.27272727272727271</v>
      </c>
      <c r="AS169" s="389">
        <v>0.27272727272727271</v>
      </c>
      <c r="AT169" s="389">
        <v>-1.4545454545454546</v>
      </c>
      <c r="AU169" s="389">
        <v>-0.81818181818181823</v>
      </c>
      <c r="AV169" s="389">
        <v>-1</v>
      </c>
      <c r="AW169" s="389">
        <v>-1.1818181818181819</v>
      </c>
      <c r="AX169" s="389">
        <v>1.0909090909090908</v>
      </c>
      <c r="AY169" s="389">
        <v>1.4545454545454546</v>
      </c>
      <c r="AZ169" s="389">
        <v>0.54545454545454541</v>
      </c>
      <c r="BA169" s="389">
        <v>0.90909090909090906</v>
      </c>
      <c r="BB169" s="389">
        <v>0.18181818181818182</v>
      </c>
      <c r="BC169" s="389">
        <v>1.1818181818181819</v>
      </c>
      <c r="BD169" s="389">
        <v>-1</v>
      </c>
      <c r="BE169" s="389">
        <v>0</v>
      </c>
      <c r="BF169" s="389">
        <v>2.4545454545454546</v>
      </c>
      <c r="BG169" s="389">
        <v>2.6363636363636362</v>
      </c>
      <c r="BH169" s="389">
        <v>1.7272727272727273</v>
      </c>
      <c r="BI169" s="389">
        <v>1.4545454545454546</v>
      </c>
      <c r="BJ169" s="389">
        <v>0.18181818181818182</v>
      </c>
      <c r="BK169" s="389">
        <v>0.27272727272727271</v>
      </c>
      <c r="BL169" s="389">
        <v>1.9090909090909092</v>
      </c>
      <c r="BM169" s="389">
        <v>-1.6363636363636365</v>
      </c>
      <c r="BN169" s="389">
        <v>0.63636363636363635</v>
      </c>
      <c r="BO169" s="389">
        <v>1.1818181818181819</v>
      </c>
      <c r="BP169" s="389">
        <v>0.54545454545454541</v>
      </c>
      <c r="BQ169" s="389">
        <v>-0.36363636363636365</v>
      </c>
      <c r="BR169" s="389">
        <v>-0.54545454545454541</v>
      </c>
      <c r="BS169" s="389">
        <v>0.36363636363636365</v>
      </c>
      <c r="BT169" s="389">
        <v>0.4</v>
      </c>
      <c r="BU169" s="389">
        <v>1</v>
      </c>
      <c r="BV169" s="389">
        <v>-1</v>
      </c>
      <c r="BY169" s="416" t="s">
        <v>152</v>
      </c>
      <c r="BZ169" s="420">
        <v>0.22580645161290322</v>
      </c>
    </row>
    <row r="170" spans="1:78" x14ac:dyDescent="0.25">
      <c r="A170" s="106" t="s">
        <v>39</v>
      </c>
      <c r="B170" s="110">
        <f>B169/12</f>
        <v>-0.16666666666666666</v>
      </c>
      <c r="C170" s="113">
        <f t="shared" ref="C170:AB170" si="104">C169/12</f>
        <v>0.66666666666666663</v>
      </c>
      <c r="D170" s="113">
        <f t="shared" si="104"/>
        <v>-1.5</v>
      </c>
      <c r="E170" s="113">
        <f t="shared" si="104"/>
        <v>-0.41666666666666669</v>
      </c>
      <c r="F170" s="113">
        <f t="shared" si="104"/>
        <v>1.3333333333333333</v>
      </c>
      <c r="G170" s="113">
        <f t="shared" si="104"/>
        <v>-0.66666666666666663</v>
      </c>
      <c r="H170" s="113">
        <f t="shared" si="104"/>
        <v>1.0833333333333333</v>
      </c>
      <c r="I170" s="113">
        <f t="shared" si="104"/>
        <v>0.5</v>
      </c>
      <c r="J170" s="113">
        <f t="shared" si="104"/>
        <v>-1.75</v>
      </c>
      <c r="K170" s="113">
        <f t="shared" si="104"/>
        <v>-1.9166666666666667</v>
      </c>
      <c r="L170" s="113">
        <f t="shared" si="104"/>
        <v>0.33333333333333331</v>
      </c>
      <c r="M170" s="113">
        <f t="shared" si="104"/>
        <v>0.91666666666666663</v>
      </c>
      <c r="N170" s="113">
        <f t="shared" si="104"/>
        <v>1.8333333333333333</v>
      </c>
      <c r="O170" s="113">
        <f t="shared" si="104"/>
        <v>-0.33333333333333331</v>
      </c>
      <c r="P170" s="113">
        <f t="shared" si="104"/>
        <v>0.75</v>
      </c>
      <c r="Q170" s="113">
        <f t="shared" si="104"/>
        <v>-1.25</v>
      </c>
      <c r="R170" s="113">
        <f t="shared" si="104"/>
        <v>-0.5</v>
      </c>
      <c r="S170" s="113">
        <f t="shared" si="104"/>
        <v>0.41666666666666669</v>
      </c>
      <c r="T170" s="113">
        <f t="shared" si="104"/>
        <v>-0.5</v>
      </c>
      <c r="U170" s="113">
        <f t="shared" si="104"/>
        <v>1</v>
      </c>
      <c r="V170" s="113">
        <f t="shared" si="104"/>
        <v>0.5</v>
      </c>
      <c r="W170" s="113">
        <f t="shared" si="104"/>
        <v>0</v>
      </c>
      <c r="X170" s="113">
        <f t="shared" si="104"/>
        <v>-0.25</v>
      </c>
      <c r="Y170" s="372">
        <f t="shared" si="104"/>
        <v>-2.8333333333333335</v>
      </c>
      <c r="Z170" s="113">
        <f t="shared" si="104"/>
        <v>0.91666666666666663</v>
      </c>
      <c r="AA170" s="113">
        <f t="shared" si="104"/>
        <v>1.8333333333333333</v>
      </c>
      <c r="AB170" s="113">
        <f t="shared" si="104"/>
        <v>2</v>
      </c>
      <c r="AC170" s="113">
        <f>AC169/12</f>
        <v>-0.33333333333333331</v>
      </c>
      <c r="AD170" s="113">
        <f>AD169/11</f>
        <v>-0.45454545454545453</v>
      </c>
      <c r="AE170" s="113">
        <f>AE169/11</f>
        <v>0.36363636363636365</v>
      </c>
      <c r="AF170" s="427">
        <f>AF169/7</f>
        <v>2.4285714285714284</v>
      </c>
      <c r="AG170" s="58">
        <f>SUM(B170:AF170)</f>
        <v>4.0043290043290041</v>
      </c>
      <c r="AH170" s="157">
        <f>AVERAGE(B170:AF170)</f>
        <v>0.12917190336545176</v>
      </c>
      <c r="AI170" s="162">
        <f>MAX(B170:AF170)</f>
        <v>2.4285714285714284</v>
      </c>
      <c r="AJ170" s="163">
        <f>MIN(B170:AF170)</f>
        <v>-2.8333333333333335</v>
      </c>
      <c r="AK170" s="128"/>
      <c r="AL170" s="129" t="s">
        <v>100</v>
      </c>
      <c r="AM170" s="336"/>
      <c r="AN170" s="336"/>
      <c r="AO170" s="353">
        <f>AH170</f>
        <v>0.12917190336545176</v>
      </c>
      <c r="AP170" s="355"/>
      <c r="BY170" s="415" t="s">
        <v>153</v>
      </c>
      <c r="BZ170" s="421">
        <v>1.4516129032258065</v>
      </c>
    </row>
    <row r="171" spans="1:78" x14ac:dyDescent="0.25">
      <c r="A171" s="106"/>
      <c r="B171" s="14"/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29"/>
      <c r="AH171" s="152"/>
      <c r="AI171" s="123"/>
      <c r="AJ171" s="143"/>
      <c r="AK171" s="128"/>
      <c r="AL171" s="336"/>
      <c r="AM171" s="336"/>
      <c r="AN171" s="336"/>
      <c r="AO171" s="354"/>
      <c r="AP171" s="355"/>
      <c r="BY171" s="414" t="s">
        <v>154</v>
      </c>
      <c r="BZ171" s="418">
        <v>0</v>
      </c>
    </row>
    <row r="172" spans="1:78" x14ac:dyDescent="0.25">
      <c r="A172" s="106" t="s">
        <v>37</v>
      </c>
      <c r="B172" s="14">
        <f t="shared" ref="B172:AC172" si="105">SUM(B10+B23+B36+B49+B62+B75+B88+B101+B114+B130+B149+B162)</f>
        <v>-28</v>
      </c>
      <c r="C172" s="32">
        <f t="shared" si="105"/>
        <v>-50</v>
      </c>
      <c r="D172" s="32">
        <f t="shared" si="105"/>
        <v>-40</v>
      </c>
      <c r="E172" s="32">
        <f t="shared" si="105"/>
        <v>-42</v>
      </c>
      <c r="F172" s="32">
        <f t="shared" si="105"/>
        <v>-20</v>
      </c>
      <c r="G172" s="60">
        <f t="shared" si="105"/>
        <v>-60</v>
      </c>
      <c r="H172" s="32">
        <f t="shared" si="105"/>
        <v>-45</v>
      </c>
      <c r="I172" s="32">
        <f t="shared" si="105"/>
        <v>-37</v>
      </c>
      <c r="J172" s="32">
        <f t="shared" si="105"/>
        <v>-51</v>
      </c>
      <c r="K172" s="32">
        <f t="shared" si="105"/>
        <v>-47</v>
      </c>
      <c r="L172" s="32">
        <f t="shared" si="105"/>
        <v>-42</v>
      </c>
      <c r="M172" s="32">
        <f t="shared" si="105"/>
        <v>-42</v>
      </c>
      <c r="N172" s="32">
        <f t="shared" si="105"/>
        <v>-18</v>
      </c>
      <c r="O172" s="32">
        <f t="shared" si="105"/>
        <v>-32</v>
      </c>
      <c r="P172" s="32">
        <f t="shared" si="105"/>
        <v>-14</v>
      </c>
      <c r="Q172" s="32">
        <f t="shared" si="105"/>
        <v>-13</v>
      </c>
      <c r="R172" s="32">
        <f t="shared" si="105"/>
        <v>-20</v>
      </c>
      <c r="S172" s="32">
        <f t="shared" si="105"/>
        <v>-1</v>
      </c>
      <c r="T172" s="32">
        <f t="shared" si="105"/>
        <v>-36</v>
      </c>
      <c r="U172" s="32">
        <f t="shared" si="105"/>
        <v>-47</v>
      </c>
      <c r="V172" s="32">
        <f t="shared" si="105"/>
        <v>-41</v>
      </c>
      <c r="W172" s="32">
        <f t="shared" si="105"/>
        <v>-39</v>
      </c>
      <c r="X172" s="32">
        <f t="shared" si="105"/>
        <v>-43</v>
      </c>
      <c r="Y172" s="32">
        <f t="shared" si="105"/>
        <v>-59</v>
      </c>
      <c r="Z172" s="32">
        <f t="shared" si="105"/>
        <v>-14</v>
      </c>
      <c r="AA172" s="32">
        <f t="shared" si="105"/>
        <v>-11</v>
      </c>
      <c r="AB172" s="228">
        <f t="shared" si="105"/>
        <v>13</v>
      </c>
      <c r="AC172" s="32">
        <f t="shared" si="105"/>
        <v>-36</v>
      </c>
      <c r="AD172" s="32">
        <f>SUM(AD10+AD36+AD49+AD62+AD75+AD88+AD101+AD114+AD130+AD149+AD162)</f>
        <v>-36</v>
      </c>
      <c r="AE172" s="32">
        <f>SUM(AE10+AE36+AE49+AE62+AE75+AE88+AE101+AE114+AE130+AE149+AE162)</f>
        <v>-21</v>
      </c>
      <c r="AF172" s="32">
        <f>SUM(AF10 +AF36+AF62+AF88+AF101 +AF130+AF162)</f>
        <v>-11</v>
      </c>
      <c r="AG172" s="58">
        <f>SUM(B172:AF172)</f>
        <v>-983</v>
      </c>
      <c r="AH172" s="156">
        <f>AVERAGE(B172:AF172)</f>
        <v>-31.70967741935484</v>
      </c>
      <c r="AI172" s="122">
        <f>MAX(B172:AF172)</f>
        <v>13</v>
      </c>
      <c r="AJ172" s="140">
        <f>MIN(B172:AF172)</f>
        <v>-60</v>
      </c>
      <c r="AK172" s="128"/>
      <c r="AL172" s="336"/>
      <c r="AM172" s="336"/>
      <c r="AN172" s="336"/>
      <c r="AO172" s="354"/>
      <c r="AP172" s="308"/>
      <c r="BY172" s="417" t="s">
        <v>155</v>
      </c>
      <c r="BZ172" s="419">
        <v>-0.6</v>
      </c>
    </row>
    <row r="173" spans="1:78" x14ac:dyDescent="0.25">
      <c r="A173" s="106" t="s">
        <v>40</v>
      </c>
      <c r="B173" s="110">
        <f>B172/12</f>
        <v>-2.3333333333333335</v>
      </c>
      <c r="C173" s="113">
        <f t="shared" ref="C173:AB173" si="106">C172/12</f>
        <v>-4.166666666666667</v>
      </c>
      <c r="D173" s="113">
        <f t="shared" si="106"/>
        <v>-3.3333333333333335</v>
      </c>
      <c r="E173" s="113">
        <f t="shared" si="106"/>
        <v>-3.5</v>
      </c>
      <c r="F173" s="113">
        <f t="shared" si="106"/>
        <v>-1.6666666666666667</v>
      </c>
      <c r="G173" s="372">
        <f t="shared" si="106"/>
        <v>-5</v>
      </c>
      <c r="H173" s="113">
        <f t="shared" si="106"/>
        <v>-3.75</v>
      </c>
      <c r="I173" s="113">
        <f t="shared" si="106"/>
        <v>-3.0833333333333335</v>
      </c>
      <c r="J173" s="113">
        <f t="shared" si="106"/>
        <v>-4.25</v>
      </c>
      <c r="K173" s="113">
        <f t="shared" si="106"/>
        <v>-3.9166666666666665</v>
      </c>
      <c r="L173" s="113">
        <f t="shared" si="106"/>
        <v>-3.5</v>
      </c>
      <c r="M173" s="113">
        <f t="shared" si="106"/>
        <v>-3.5</v>
      </c>
      <c r="N173" s="113">
        <f t="shared" si="106"/>
        <v>-1.5</v>
      </c>
      <c r="O173" s="113">
        <f t="shared" si="106"/>
        <v>-2.6666666666666665</v>
      </c>
      <c r="P173" s="113">
        <f t="shared" si="106"/>
        <v>-1.1666666666666667</v>
      </c>
      <c r="Q173" s="113">
        <f t="shared" si="106"/>
        <v>-1.0833333333333333</v>
      </c>
      <c r="R173" s="113">
        <f t="shared" si="106"/>
        <v>-1.6666666666666667</v>
      </c>
      <c r="S173" s="113">
        <f t="shared" si="106"/>
        <v>-8.3333333333333329E-2</v>
      </c>
      <c r="T173" s="113">
        <f t="shared" si="106"/>
        <v>-3</v>
      </c>
      <c r="U173" s="113">
        <f t="shared" si="106"/>
        <v>-3.9166666666666665</v>
      </c>
      <c r="V173" s="113">
        <f t="shared" si="106"/>
        <v>-3.4166666666666665</v>
      </c>
      <c r="W173" s="113">
        <f t="shared" si="106"/>
        <v>-3.25</v>
      </c>
      <c r="X173" s="113">
        <f t="shared" si="106"/>
        <v>-3.5833333333333335</v>
      </c>
      <c r="Y173" s="113">
        <f t="shared" si="106"/>
        <v>-4.916666666666667</v>
      </c>
      <c r="Z173" s="113">
        <f t="shared" si="106"/>
        <v>-1.1666666666666667</v>
      </c>
      <c r="AA173" s="113">
        <f t="shared" si="106"/>
        <v>-0.91666666666666663</v>
      </c>
      <c r="AB173" s="243">
        <f t="shared" si="106"/>
        <v>1.0833333333333333</v>
      </c>
      <c r="AC173" s="113">
        <f>AC172/12</f>
        <v>-3</v>
      </c>
      <c r="AD173" s="113">
        <f>AD172/11</f>
        <v>-3.2727272727272729</v>
      </c>
      <c r="AE173" s="113">
        <f>AE172/11</f>
        <v>-1.9090909090909092</v>
      </c>
      <c r="AF173" s="32">
        <f>AF172/7</f>
        <v>-1.5714285714285714</v>
      </c>
      <c r="AG173" s="58">
        <f>SUM(B173:AF173)</f>
        <v>-83.003246753246756</v>
      </c>
      <c r="AH173" s="149">
        <f>AVERAGE(B173:AF173)</f>
        <v>-2.6775240888144114</v>
      </c>
      <c r="AI173" s="138">
        <f>MAX(B173:AF173)</f>
        <v>1.0833333333333333</v>
      </c>
      <c r="AJ173" s="147">
        <f>MIN(B173:AF173)</f>
        <v>-5</v>
      </c>
      <c r="AK173" s="128"/>
      <c r="AL173" s="80" t="s">
        <v>101</v>
      </c>
      <c r="AM173" s="336"/>
      <c r="AN173" s="336"/>
      <c r="AO173" s="353">
        <f>AH173</f>
        <v>-2.6775240888144114</v>
      </c>
      <c r="AP173" s="308"/>
      <c r="BY173" s="416" t="s">
        <v>156</v>
      </c>
      <c r="BZ173" s="420">
        <v>3</v>
      </c>
    </row>
    <row r="174" spans="1:78" x14ac:dyDescent="0.25">
      <c r="A174" s="106"/>
      <c r="B174" s="1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114"/>
      <c r="AF174" s="114"/>
      <c r="AG174" s="29"/>
      <c r="AH174" s="152"/>
      <c r="AI174" s="123"/>
      <c r="AJ174" s="143"/>
      <c r="AL174" s="336"/>
      <c r="AM174" s="336"/>
      <c r="AN174" s="336"/>
      <c r="AO174" s="354"/>
      <c r="AP174" s="308"/>
      <c r="BY174" s="415" t="s">
        <v>157</v>
      </c>
      <c r="BZ174" s="421">
        <v>2.5333333333333332</v>
      </c>
    </row>
    <row r="175" spans="1:78" x14ac:dyDescent="0.25">
      <c r="A175" s="106" t="s">
        <v>38</v>
      </c>
      <c r="B175" s="14">
        <f t="shared" ref="B175:AC175" si="107">SUM(B16+B29+B42+B55+B68+B81+B94+B107+B120+B136+B155+B168)</f>
        <v>12</v>
      </c>
      <c r="C175" s="32">
        <f t="shared" si="107"/>
        <v>-14</v>
      </c>
      <c r="D175" s="32">
        <f t="shared" si="107"/>
        <v>-8</v>
      </c>
      <c r="E175" s="32">
        <f t="shared" si="107"/>
        <v>-7</v>
      </c>
      <c r="F175" s="32">
        <f t="shared" si="107"/>
        <v>-4</v>
      </c>
      <c r="G175" s="32">
        <f t="shared" si="107"/>
        <v>-2</v>
      </c>
      <c r="H175" s="32">
        <f t="shared" si="107"/>
        <v>2</v>
      </c>
      <c r="I175" s="32">
        <f t="shared" si="107"/>
        <v>8</v>
      </c>
      <c r="J175" s="32">
        <f t="shared" si="107"/>
        <v>-2</v>
      </c>
      <c r="K175" s="32">
        <f t="shared" si="107"/>
        <v>-14</v>
      </c>
      <c r="L175" s="32">
        <f t="shared" si="107"/>
        <v>13</v>
      </c>
      <c r="M175" s="32">
        <f t="shared" si="107"/>
        <v>-8</v>
      </c>
      <c r="N175" s="32">
        <f t="shared" si="107"/>
        <v>19</v>
      </c>
      <c r="O175" s="32">
        <f t="shared" si="107"/>
        <v>-5</v>
      </c>
      <c r="P175" s="32">
        <f t="shared" si="107"/>
        <v>22</v>
      </c>
      <c r="Q175" s="32">
        <f t="shared" si="107"/>
        <v>26</v>
      </c>
      <c r="R175" s="32">
        <f t="shared" si="107"/>
        <v>-10</v>
      </c>
      <c r="S175" s="32">
        <f t="shared" si="107"/>
        <v>5</v>
      </c>
      <c r="T175" s="32">
        <f t="shared" si="107"/>
        <v>0</v>
      </c>
      <c r="U175" s="32">
        <f t="shared" si="107"/>
        <v>-11</v>
      </c>
      <c r="V175" s="32">
        <f t="shared" si="107"/>
        <v>-1</v>
      </c>
      <c r="W175" s="32">
        <f t="shared" si="107"/>
        <v>-12</v>
      </c>
      <c r="X175" s="32">
        <f t="shared" si="107"/>
        <v>-23</v>
      </c>
      <c r="Y175" s="60">
        <f t="shared" si="107"/>
        <v>-40</v>
      </c>
      <c r="Z175" s="32">
        <f t="shared" si="107"/>
        <v>-14</v>
      </c>
      <c r="AA175" s="32">
        <f t="shared" si="107"/>
        <v>9</v>
      </c>
      <c r="AB175" s="32">
        <f t="shared" si="107"/>
        <v>21</v>
      </c>
      <c r="AC175" s="228">
        <f t="shared" si="107"/>
        <v>26</v>
      </c>
      <c r="AD175" s="32">
        <f>SUM(AD16+AD42+AD55+AD68+AD81+AD94+AD107+AD120+AD136+AD155+AD168)</f>
        <v>18</v>
      </c>
      <c r="AE175" s="32">
        <f>SUM(AE16+AE42+AE55+AE68+AE81+AE94+AE107+AE120+AE136+AE155+AE168)</f>
        <v>7</v>
      </c>
      <c r="AF175" s="227">
        <f>SUM(AF16+AF42+AF68+AF94+AF107+AF136+AF168)</f>
        <v>6</v>
      </c>
      <c r="AG175" s="58">
        <f>SUM(B175:AF175)</f>
        <v>19</v>
      </c>
      <c r="AH175" s="149">
        <f>AVERAGE(B175:AF175)</f>
        <v>0.61290322580645162</v>
      </c>
      <c r="AI175" s="122">
        <f>MAX(B175:AF175)</f>
        <v>26</v>
      </c>
      <c r="AJ175" s="140">
        <f>MIN(B175:AF175)</f>
        <v>-40</v>
      </c>
      <c r="AL175" s="129"/>
      <c r="AM175" s="336"/>
      <c r="AN175" s="336"/>
      <c r="AO175" s="354"/>
      <c r="AP175" s="355"/>
      <c r="BY175" s="414" t="s">
        <v>158</v>
      </c>
      <c r="BZ175" s="418">
        <v>0</v>
      </c>
    </row>
    <row r="176" spans="1:78" x14ac:dyDescent="0.25">
      <c r="A176" s="106" t="s">
        <v>41</v>
      </c>
      <c r="B176" s="110">
        <f>B175/12</f>
        <v>1</v>
      </c>
      <c r="C176" s="113">
        <f t="shared" ref="C176:AB176" si="108">C175/12</f>
        <v>-1.1666666666666667</v>
      </c>
      <c r="D176" s="113">
        <f t="shared" si="108"/>
        <v>-0.66666666666666663</v>
      </c>
      <c r="E176" s="113">
        <f t="shared" si="108"/>
        <v>-0.58333333333333337</v>
      </c>
      <c r="F176" s="113">
        <f t="shared" si="108"/>
        <v>-0.33333333333333331</v>
      </c>
      <c r="G176" s="113">
        <f t="shared" si="108"/>
        <v>-0.16666666666666666</v>
      </c>
      <c r="H176" s="113">
        <f t="shared" si="108"/>
        <v>0.16666666666666666</v>
      </c>
      <c r="I176" s="113">
        <f t="shared" si="108"/>
        <v>0.66666666666666663</v>
      </c>
      <c r="J176" s="113">
        <f t="shared" si="108"/>
        <v>-0.16666666666666666</v>
      </c>
      <c r="K176" s="113">
        <f t="shared" si="108"/>
        <v>-1.1666666666666667</v>
      </c>
      <c r="L176" s="113">
        <f t="shared" si="108"/>
        <v>1.0833333333333333</v>
      </c>
      <c r="M176" s="113">
        <f t="shared" si="108"/>
        <v>-0.66666666666666663</v>
      </c>
      <c r="N176" s="113">
        <f t="shared" si="108"/>
        <v>1.5833333333333333</v>
      </c>
      <c r="O176" s="113">
        <f t="shared" si="108"/>
        <v>-0.41666666666666669</v>
      </c>
      <c r="P176" s="113">
        <f t="shared" si="108"/>
        <v>1.8333333333333333</v>
      </c>
      <c r="Q176" s="113">
        <f t="shared" si="108"/>
        <v>2.1666666666666665</v>
      </c>
      <c r="R176" s="113">
        <f t="shared" si="108"/>
        <v>-0.83333333333333337</v>
      </c>
      <c r="S176" s="113">
        <f t="shared" si="108"/>
        <v>0.41666666666666669</v>
      </c>
      <c r="T176" s="113">
        <f t="shared" si="108"/>
        <v>0</v>
      </c>
      <c r="U176" s="113">
        <f t="shared" si="108"/>
        <v>-0.91666666666666663</v>
      </c>
      <c r="V176" s="113">
        <f t="shared" si="108"/>
        <v>-8.3333333333333329E-2</v>
      </c>
      <c r="W176" s="113">
        <f t="shared" si="108"/>
        <v>-1</v>
      </c>
      <c r="X176" s="113">
        <f t="shared" si="108"/>
        <v>-1.9166666666666667</v>
      </c>
      <c r="Y176" s="372">
        <f t="shared" si="108"/>
        <v>-3.3333333333333335</v>
      </c>
      <c r="Z176" s="113">
        <f t="shared" si="108"/>
        <v>-1.1666666666666667</v>
      </c>
      <c r="AA176" s="113">
        <f t="shared" si="108"/>
        <v>0.75</v>
      </c>
      <c r="AB176" s="113">
        <f t="shared" si="108"/>
        <v>1.75</v>
      </c>
      <c r="AC176" s="243">
        <f>AC175/12</f>
        <v>2.1666666666666665</v>
      </c>
      <c r="AD176" s="113">
        <f>AD175/11</f>
        <v>1.6363636363636365</v>
      </c>
      <c r="AE176" s="113">
        <f>AE175/11</f>
        <v>0.63636363636363635</v>
      </c>
      <c r="AF176" s="426">
        <f>AF175/7</f>
        <v>0.8571428571428571</v>
      </c>
      <c r="AG176" s="58">
        <f>SUM(B176:AF176)</f>
        <v>2.1298701298701288</v>
      </c>
      <c r="AH176" s="149">
        <f>AVERAGE(B176:AF176)</f>
        <v>6.8705488060326739E-2</v>
      </c>
      <c r="AI176" s="138">
        <f>MAX(B176:AF176)</f>
        <v>2.1666666666666665</v>
      </c>
      <c r="AJ176" s="147">
        <f>MIN(B176:AF176)</f>
        <v>-3.3333333333333335</v>
      </c>
      <c r="AL176" s="80" t="s">
        <v>102</v>
      </c>
      <c r="AM176" s="336"/>
      <c r="AN176" s="336"/>
      <c r="AO176" s="353">
        <f>AH176</f>
        <v>6.8705488060326739E-2</v>
      </c>
      <c r="AP176" s="355"/>
      <c r="BY176" s="417" t="s">
        <v>159</v>
      </c>
      <c r="BZ176" s="419">
        <v>-3.5806451612903225</v>
      </c>
    </row>
    <row r="177" spans="1:78" x14ac:dyDescent="0.25">
      <c r="B177" s="222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11"/>
      <c r="AG177" s="212"/>
      <c r="AH177" s="240"/>
      <c r="AI177" s="241"/>
      <c r="AJ177" s="242"/>
      <c r="AL177" s="336"/>
      <c r="AM177" s="336"/>
      <c r="AN177" s="336"/>
      <c r="AO177" s="354"/>
      <c r="AP177" s="355"/>
      <c r="BY177" s="416" t="s">
        <v>160</v>
      </c>
      <c r="BZ177" s="420">
        <v>-9.6774193548387094E-2</v>
      </c>
    </row>
    <row r="178" spans="1:78" x14ac:dyDescent="0.25">
      <c r="A178" s="12" t="s">
        <v>7</v>
      </c>
      <c r="B178" s="14">
        <f t="shared" ref="B178:AC178" si="109">SUM(B7+B20+B33+B46+B59+B72+B85+B98+B111+B124+B143+B159)</f>
        <v>4</v>
      </c>
      <c r="C178" s="32">
        <f t="shared" si="109"/>
        <v>2</v>
      </c>
      <c r="D178" s="32">
        <f t="shared" si="109"/>
        <v>2</v>
      </c>
      <c r="E178" s="32">
        <f t="shared" si="109"/>
        <v>6</v>
      </c>
      <c r="F178" s="32">
        <f t="shared" si="109"/>
        <v>10</v>
      </c>
      <c r="G178" s="32">
        <f t="shared" si="109"/>
        <v>3</v>
      </c>
      <c r="H178" s="32">
        <f t="shared" si="109"/>
        <v>3</v>
      </c>
      <c r="I178" s="32">
        <f t="shared" si="109"/>
        <v>5</v>
      </c>
      <c r="J178" s="228">
        <f t="shared" si="109"/>
        <v>16</v>
      </c>
      <c r="K178" s="32">
        <f t="shared" si="109"/>
        <v>-4</v>
      </c>
      <c r="L178" s="32">
        <f t="shared" si="109"/>
        <v>10</v>
      </c>
      <c r="M178" s="32">
        <f t="shared" si="109"/>
        <v>0</v>
      </c>
      <c r="N178" s="32">
        <f t="shared" si="109"/>
        <v>6</v>
      </c>
      <c r="O178" s="32">
        <f t="shared" si="109"/>
        <v>3</v>
      </c>
      <c r="P178" s="32">
        <f t="shared" si="109"/>
        <v>-2</v>
      </c>
      <c r="Q178" s="32">
        <f t="shared" si="109"/>
        <v>6</v>
      </c>
      <c r="R178" s="32">
        <f t="shared" si="109"/>
        <v>2</v>
      </c>
      <c r="S178" s="32">
        <f t="shared" si="109"/>
        <v>12</v>
      </c>
      <c r="T178" s="32">
        <f t="shared" si="109"/>
        <v>1</v>
      </c>
      <c r="U178" s="32">
        <f t="shared" si="109"/>
        <v>3</v>
      </c>
      <c r="V178" s="32">
        <f t="shared" si="109"/>
        <v>4</v>
      </c>
      <c r="W178" s="32">
        <f t="shared" si="109"/>
        <v>-2</v>
      </c>
      <c r="X178" s="32">
        <f t="shared" si="109"/>
        <v>1</v>
      </c>
      <c r="Y178" s="32">
        <f t="shared" si="109"/>
        <v>4</v>
      </c>
      <c r="Z178" s="32">
        <f t="shared" si="109"/>
        <v>0</v>
      </c>
      <c r="AA178" s="32">
        <f t="shared" si="109"/>
        <v>1</v>
      </c>
      <c r="AB178" s="32">
        <f t="shared" si="109"/>
        <v>12</v>
      </c>
      <c r="AC178" s="428">
        <f t="shared" si="109"/>
        <v>-11</v>
      </c>
      <c r="AD178" s="32">
        <f>SUM(AD7+AD33+AD46+AD59+AD72+AD85+AD98+AD111+AD124+AD143+AD159)</f>
        <v>-9</v>
      </c>
      <c r="AE178" s="32">
        <f>SUM(AE7+AE33+AE46+AE59+AE72+AE85+AE98+AE111+AE124+AE143+AE159)</f>
        <v>3</v>
      </c>
      <c r="AF178" s="227">
        <f>SUM(AF7+AF33+AF59+AF85+AF98+AF124+AF159)</f>
        <v>0</v>
      </c>
      <c r="AG178" s="58">
        <f>SUM(B178:AF178)</f>
        <v>91</v>
      </c>
      <c r="AH178" s="157">
        <f>AVERAGE(B178:AF178)</f>
        <v>2.935483870967742</v>
      </c>
      <c r="AI178" s="238">
        <f>MAX(B178:AF178)</f>
        <v>16</v>
      </c>
      <c r="AJ178" s="239">
        <f>MIN(B178:AF178)</f>
        <v>-11</v>
      </c>
      <c r="AL178" s="336"/>
      <c r="AM178" s="336"/>
      <c r="AN178" s="336"/>
      <c r="AO178" s="354"/>
      <c r="AP178" s="355"/>
      <c r="BY178" s="415" t="s">
        <v>161</v>
      </c>
      <c r="BZ178" s="421">
        <v>0.4838709677419355</v>
      </c>
    </row>
    <row r="179" spans="1:78" x14ac:dyDescent="0.25">
      <c r="A179" s="106" t="s">
        <v>60</v>
      </c>
      <c r="B179" s="110">
        <f>B178/12</f>
        <v>0.33333333333333331</v>
      </c>
      <c r="C179" s="113">
        <f t="shared" ref="C179:AB179" si="110">C178/12</f>
        <v>0.16666666666666666</v>
      </c>
      <c r="D179" s="113">
        <f t="shared" si="110"/>
        <v>0.16666666666666666</v>
      </c>
      <c r="E179" s="113">
        <f t="shared" si="110"/>
        <v>0.5</v>
      </c>
      <c r="F179" s="113">
        <f t="shared" si="110"/>
        <v>0.83333333333333337</v>
      </c>
      <c r="G179" s="113">
        <f t="shared" si="110"/>
        <v>0.25</v>
      </c>
      <c r="H179" s="113">
        <f t="shared" si="110"/>
        <v>0.25</v>
      </c>
      <c r="I179" s="113">
        <f t="shared" si="110"/>
        <v>0.41666666666666669</v>
      </c>
      <c r="J179" s="243">
        <f t="shared" si="110"/>
        <v>1.3333333333333333</v>
      </c>
      <c r="K179" s="113">
        <f t="shared" si="110"/>
        <v>-0.33333333333333331</v>
      </c>
      <c r="L179" s="113">
        <f t="shared" si="110"/>
        <v>0.83333333333333337</v>
      </c>
      <c r="M179" s="113">
        <f t="shared" si="110"/>
        <v>0</v>
      </c>
      <c r="N179" s="113">
        <f t="shared" si="110"/>
        <v>0.5</v>
      </c>
      <c r="O179" s="113">
        <f t="shared" si="110"/>
        <v>0.25</v>
      </c>
      <c r="P179" s="113">
        <f t="shared" si="110"/>
        <v>-0.16666666666666666</v>
      </c>
      <c r="Q179" s="113">
        <f t="shared" si="110"/>
        <v>0.5</v>
      </c>
      <c r="R179" s="113">
        <f t="shared" si="110"/>
        <v>0.16666666666666666</v>
      </c>
      <c r="S179" s="113">
        <f t="shared" si="110"/>
        <v>1</v>
      </c>
      <c r="T179" s="113">
        <f t="shared" si="110"/>
        <v>8.3333333333333329E-2</v>
      </c>
      <c r="U179" s="113">
        <f t="shared" si="110"/>
        <v>0.25</v>
      </c>
      <c r="V179" s="113">
        <f t="shared" si="110"/>
        <v>0.33333333333333331</v>
      </c>
      <c r="W179" s="113">
        <f t="shared" si="110"/>
        <v>-0.16666666666666666</v>
      </c>
      <c r="X179" s="113">
        <f t="shared" si="110"/>
        <v>8.3333333333333329E-2</v>
      </c>
      <c r="Y179" s="113">
        <f t="shared" si="110"/>
        <v>0.33333333333333331</v>
      </c>
      <c r="Z179" s="113">
        <f t="shared" si="110"/>
        <v>0</v>
      </c>
      <c r="AA179" s="113">
        <f t="shared" si="110"/>
        <v>8.3333333333333329E-2</v>
      </c>
      <c r="AB179" s="113">
        <f t="shared" si="110"/>
        <v>1</v>
      </c>
      <c r="AC179" s="372">
        <f>AC178/12</f>
        <v>-0.91666666666666663</v>
      </c>
      <c r="AD179" s="113">
        <f>AD178/11</f>
        <v>-0.81818181818181823</v>
      </c>
      <c r="AE179" s="113">
        <f>AE178/11</f>
        <v>0.27272727272727271</v>
      </c>
      <c r="AF179" s="216">
        <f>AF178/7</f>
        <v>0</v>
      </c>
      <c r="AG179" s="58">
        <f>SUM(B179:AF179)</f>
        <v>7.5378787878787863</v>
      </c>
      <c r="AH179" s="157">
        <f>AVERAGE(B179:AF179)</f>
        <v>0.2431573802541544</v>
      </c>
      <c r="AI179" s="162">
        <f>MAX(B179:AF179)</f>
        <v>1.3333333333333333</v>
      </c>
      <c r="AJ179" s="163">
        <f>MIN(B179:AF179)</f>
        <v>-0.91666666666666663</v>
      </c>
      <c r="AL179" s="130" t="s">
        <v>103</v>
      </c>
      <c r="AM179" s="336"/>
      <c r="AN179" s="336"/>
      <c r="AO179" s="353">
        <f>AH179</f>
        <v>0.2431573802541544</v>
      </c>
      <c r="AP179" s="355"/>
      <c r="BY179" s="414" t="s">
        <v>162</v>
      </c>
      <c r="BZ179" s="418">
        <v>0</v>
      </c>
    </row>
    <row r="180" spans="1:78" ht="27.75" customHeight="1" thickBot="1" x14ac:dyDescent="0.3">
      <c r="A180" s="221"/>
      <c r="B180" s="221"/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F180" s="221"/>
      <c r="AG180" s="358"/>
      <c r="AH180" s="357"/>
      <c r="AI180" s="357"/>
      <c r="AJ180" s="357"/>
      <c r="AK180" s="360"/>
      <c r="AL180" s="360"/>
      <c r="AM180" s="379" t="s">
        <v>49</v>
      </c>
      <c r="BY180" s="417" t="s">
        <v>163</v>
      </c>
      <c r="BZ180" s="419">
        <v>-3.3548387096774195</v>
      </c>
    </row>
    <row r="181" spans="1:78" ht="22.8" x14ac:dyDescent="0.4">
      <c r="A181" s="70">
        <v>1898</v>
      </c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462" t="s">
        <v>5</v>
      </c>
      <c r="O181" s="462"/>
      <c r="P181" s="462"/>
      <c r="Q181" s="462"/>
      <c r="R181" s="462"/>
      <c r="S181" s="462"/>
      <c r="T181" s="462"/>
      <c r="U181" s="462"/>
      <c r="V181" s="462"/>
      <c r="W181" s="462"/>
      <c r="X181" s="1"/>
      <c r="Y181" s="1"/>
      <c r="Z181" s="1"/>
      <c r="AA181" s="1"/>
      <c r="AB181" s="1"/>
      <c r="AC181" s="1"/>
      <c r="AD181" s="1"/>
      <c r="AE181" s="1"/>
      <c r="AF181" s="1" t="s">
        <v>4</v>
      </c>
      <c r="AG181" s="7"/>
      <c r="AH181" s="1"/>
      <c r="AI181" s="1"/>
      <c r="AJ181" s="1"/>
      <c r="AK181" s="380" t="s">
        <v>109</v>
      </c>
      <c r="AL181" s="380" t="s">
        <v>49</v>
      </c>
      <c r="AM181" s="379" t="s">
        <v>110</v>
      </c>
      <c r="BY181" s="416" t="s">
        <v>164</v>
      </c>
      <c r="BZ181" s="420">
        <v>1.4193548387096775</v>
      </c>
    </row>
    <row r="182" spans="1:78" ht="16.2" thickBot="1" x14ac:dyDescent="0.35">
      <c r="A182" s="71" t="s">
        <v>33</v>
      </c>
      <c r="B182" s="72">
        <v>1</v>
      </c>
      <c r="C182" s="71">
        <v>2</v>
      </c>
      <c r="D182" s="71">
        <v>3</v>
      </c>
      <c r="E182" s="71">
        <v>4</v>
      </c>
      <c r="F182" s="71">
        <v>5</v>
      </c>
      <c r="G182" s="73">
        <v>6</v>
      </c>
      <c r="H182" s="71">
        <v>7</v>
      </c>
      <c r="I182" s="71">
        <v>8</v>
      </c>
      <c r="J182" s="71">
        <v>9</v>
      </c>
      <c r="K182" s="71">
        <v>10</v>
      </c>
      <c r="L182" s="73">
        <v>11</v>
      </c>
      <c r="M182" s="71">
        <v>12</v>
      </c>
      <c r="N182" s="71">
        <v>13</v>
      </c>
      <c r="O182" s="71">
        <v>14</v>
      </c>
      <c r="P182" s="71">
        <v>15</v>
      </c>
      <c r="Q182" s="73">
        <v>16</v>
      </c>
      <c r="R182" s="71">
        <v>17</v>
      </c>
      <c r="S182" s="71">
        <v>18</v>
      </c>
      <c r="T182" s="71">
        <v>19</v>
      </c>
      <c r="U182" s="71">
        <v>20</v>
      </c>
      <c r="V182" s="73">
        <v>21</v>
      </c>
      <c r="W182" s="71">
        <v>22</v>
      </c>
      <c r="X182" s="71">
        <v>23</v>
      </c>
      <c r="Y182" s="71">
        <v>24</v>
      </c>
      <c r="Z182" s="71">
        <v>25</v>
      </c>
      <c r="AA182" s="73">
        <v>26</v>
      </c>
      <c r="AB182" s="71">
        <v>27</v>
      </c>
      <c r="AC182" s="71">
        <v>28</v>
      </c>
      <c r="AD182" s="71">
        <v>29</v>
      </c>
      <c r="AE182" s="71">
        <v>30</v>
      </c>
      <c r="AF182" s="71">
        <v>31</v>
      </c>
      <c r="AG182" s="74" t="s">
        <v>0</v>
      </c>
      <c r="AH182" s="75" t="s">
        <v>1</v>
      </c>
      <c r="AI182" s="75" t="s">
        <v>2</v>
      </c>
      <c r="AJ182" s="75" t="s">
        <v>3</v>
      </c>
      <c r="AK182" s="380" t="s">
        <v>49</v>
      </c>
      <c r="AL182" s="380" t="s">
        <v>50</v>
      </c>
      <c r="AM182" s="379" t="s">
        <v>111</v>
      </c>
      <c r="BY182" s="415" t="s">
        <v>165</v>
      </c>
      <c r="BZ182" s="421">
        <v>3.2580645161290325</v>
      </c>
    </row>
    <row r="183" spans="1:78" x14ac:dyDescent="0.25">
      <c r="A183" s="54" t="s">
        <v>10</v>
      </c>
      <c r="B183" s="55">
        <v>35</v>
      </c>
      <c r="C183" s="56">
        <v>32</v>
      </c>
      <c r="D183" s="56">
        <v>45</v>
      </c>
      <c r="E183" s="56">
        <v>52</v>
      </c>
      <c r="F183" s="56">
        <v>54</v>
      </c>
      <c r="G183" s="57">
        <v>44</v>
      </c>
      <c r="H183" s="56">
        <v>53</v>
      </c>
      <c r="I183" s="56">
        <v>61</v>
      </c>
      <c r="J183" s="56">
        <v>52</v>
      </c>
      <c r="K183" s="56">
        <v>45</v>
      </c>
      <c r="L183" s="57">
        <v>44</v>
      </c>
      <c r="M183" s="56">
        <v>70</v>
      </c>
      <c r="N183" s="56">
        <v>69</v>
      </c>
      <c r="O183" s="56">
        <v>50</v>
      </c>
      <c r="P183" s="56">
        <v>58</v>
      </c>
      <c r="Q183" s="57">
        <v>55</v>
      </c>
      <c r="R183" s="56">
        <v>40</v>
      </c>
      <c r="S183" s="56">
        <v>45</v>
      </c>
      <c r="T183" s="56">
        <v>42</v>
      </c>
      <c r="U183" s="56">
        <v>53</v>
      </c>
      <c r="V183" s="57">
        <v>57</v>
      </c>
      <c r="W183" s="56">
        <v>49</v>
      </c>
      <c r="X183" s="56">
        <v>67</v>
      </c>
      <c r="Y183" s="56">
        <v>54</v>
      </c>
      <c r="Z183" s="56">
        <v>47</v>
      </c>
      <c r="AA183" s="57">
        <v>52</v>
      </c>
      <c r="AB183" s="56">
        <v>48</v>
      </c>
      <c r="AC183" s="56">
        <v>47</v>
      </c>
      <c r="AD183" s="56">
        <v>45</v>
      </c>
      <c r="AE183" s="56">
        <v>34</v>
      </c>
      <c r="AF183" s="56">
        <v>39</v>
      </c>
      <c r="AG183" s="58">
        <f t="shared" ref="AG183:AG191" si="111">SUM(B183:AF183)</f>
        <v>1538</v>
      </c>
      <c r="AH183" s="149">
        <f t="shared" ref="AH183:AH191" si="112">AVERAGE(B183:AF183)</f>
        <v>49.612903225806448</v>
      </c>
      <c r="AI183" s="122">
        <f t="shared" ref="AI183:AI191" si="113">MAX(B183:AF183)</f>
        <v>70</v>
      </c>
      <c r="AJ183" s="140">
        <f t="shared" ref="AJ183:AJ191" si="114">MIN(B183:AF183)</f>
        <v>32</v>
      </c>
      <c r="AK183" s="82">
        <f>(AG183+'Min. Temp. Data 1897-1898'!AG186)/62</f>
        <v>41.403225806451616</v>
      </c>
      <c r="AM183" s="355"/>
      <c r="BY183" s="414" t="s">
        <v>166</v>
      </c>
      <c r="BZ183" s="418">
        <v>0</v>
      </c>
    </row>
    <row r="184" spans="1:78" x14ac:dyDescent="0.25">
      <c r="A184" s="12" t="s">
        <v>7</v>
      </c>
      <c r="B184" s="15">
        <v>42</v>
      </c>
      <c r="C184" s="3">
        <v>30</v>
      </c>
      <c r="D184" s="3">
        <v>40</v>
      </c>
      <c r="E184" s="3">
        <v>48</v>
      </c>
      <c r="F184" s="3">
        <v>52</v>
      </c>
      <c r="G184" s="22">
        <v>52</v>
      </c>
      <c r="H184" s="3">
        <v>52</v>
      </c>
      <c r="I184" s="3">
        <v>60</v>
      </c>
      <c r="J184" s="3">
        <v>50</v>
      </c>
      <c r="K184" s="3">
        <v>50</v>
      </c>
      <c r="L184" s="22">
        <v>50</v>
      </c>
      <c r="M184" s="3">
        <v>65</v>
      </c>
      <c r="N184" s="3">
        <v>65</v>
      </c>
      <c r="O184" s="3">
        <v>50</v>
      </c>
      <c r="P184" s="3">
        <v>53</v>
      </c>
      <c r="Q184" s="22">
        <v>48</v>
      </c>
      <c r="R184" s="3">
        <v>45</v>
      </c>
      <c r="S184" s="3">
        <v>43</v>
      </c>
      <c r="T184" s="3">
        <v>43</v>
      </c>
      <c r="U184" s="3">
        <v>45</v>
      </c>
      <c r="V184" s="22">
        <v>50</v>
      </c>
      <c r="W184" s="3">
        <v>60</v>
      </c>
      <c r="X184" s="3">
        <v>50</v>
      </c>
      <c r="Y184" s="3">
        <v>50</v>
      </c>
      <c r="Z184" s="3">
        <v>40</v>
      </c>
      <c r="AA184" s="22">
        <v>50</v>
      </c>
      <c r="AB184" s="3">
        <v>50</v>
      </c>
      <c r="AC184" s="3">
        <v>45</v>
      </c>
      <c r="AD184" s="3">
        <v>45</v>
      </c>
      <c r="AE184" s="3">
        <v>37</v>
      </c>
      <c r="AF184" s="3">
        <v>38</v>
      </c>
      <c r="AG184" s="29">
        <f t="shared" si="111"/>
        <v>1498</v>
      </c>
      <c r="AH184" s="152">
        <f t="shared" si="112"/>
        <v>48.322580645161288</v>
      </c>
      <c r="AI184" s="123">
        <f t="shared" si="113"/>
        <v>65</v>
      </c>
      <c r="AJ184" s="143">
        <f t="shared" si="114"/>
        <v>30</v>
      </c>
      <c r="AK184" s="82">
        <f>(AG184+'Min. Temp. Data 1897-1898'!AG187)/62</f>
        <v>40.564516129032256</v>
      </c>
      <c r="AL184" s="362">
        <f>AK183-AK184</f>
        <v>0.83870967741935942</v>
      </c>
      <c r="AM184" s="355"/>
      <c r="BY184" s="417" t="s">
        <v>167</v>
      </c>
      <c r="BZ184" s="419">
        <v>-2.3333333333333335</v>
      </c>
    </row>
    <row r="185" spans="1:78" ht="13.8" thickBot="1" x14ac:dyDescent="0.3">
      <c r="A185" s="39" t="s">
        <v>6</v>
      </c>
      <c r="B185" s="17">
        <f t="shared" ref="B185:AF185" si="115">B183-B184</f>
        <v>-7</v>
      </c>
      <c r="C185" s="16">
        <f t="shared" si="115"/>
        <v>2</v>
      </c>
      <c r="D185" s="16">
        <f t="shared" si="115"/>
        <v>5</v>
      </c>
      <c r="E185" s="16">
        <f t="shared" si="115"/>
        <v>4</v>
      </c>
      <c r="F185" s="16">
        <f t="shared" si="115"/>
        <v>2</v>
      </c>
      <c r="G185" s="23">
        <f t="shared" si="115"/>
        <v>-8</v>
      </c>
      <c r="H185" s="16">
        <f t="shared" si="115"/>
        <v>1</v>
      </c>
      <c r="I185" s="16">
        <f t="shared" si="115"/>
        <v>1</v>
      </c>
      <c r="J185" s="16">
        <f t="shared" si="115"/>
        <v>2</v>
      </c>
      <c r="K185" s="16">
        <f t="shared" si="115"/>
        <v>-5</v>
      </c>
      <c r="L185" s="23">
        <f t="shared" si="115"/>
        <v>-6</v>
      </c>
      <c r="M185" s="16">
        <f t="shared" si="115"/>
        <v>5</v>
      </c>
      <c r="N185" s="16">
        <f t="shared" si="115"/>
        <v>4</v>
      </c>
      <c r="O185" s="16">
        <f t="shared" si="115"/>
        <v>0</v>
      </c>
      <c r="P185" s="16">
        <f t="shared" si="115"/>
        <v>5</v>
      </c>
      <c r="Q185" s="23">
        <f t="shared" si="115"/>
        <v>7</v>
      </c>
      <c r="R185" s="16">
        <f t="shared" si="115"/>
        <v>-5</v>
      </c>
      <c r="S185" s="16">
        <f t="shared" si="115"/>
        <v>2</v>
      </c>
      <c r="T185" s="16">
        <f t="shared" si="115"/>
        <v>-1</v>
      </c>
      <c r="U185" s="16">
        <f t="shared" si="115"/>
        <v>8</v>
      </c>
      <c r="V185" s="23">
        <f t="shared" si="115"/>
        <v>7</v>
      </c>
      <c r="W185" s="230">
        <f t="shared" si="115"/>
        <v>-11</v>
      </c>
      <c r="X185" s="229">
        <f t="shared" si="115"/>
        <v>17</v>
      </c>
      <c r="Y185" s="16">
        <f t="shared" si="115"/>
        <v>4</v>
      </c>
      <c r="Z185" s="16">
        <f t="shared" si="115"/>
        <v>7</v>
      </c>
      <c r="AA185" s="23">
        <f t="shared" si="115"/>
        <v>2</v>
      </c>
      <c r="AB185" s="16">
        <f t="shared" si="115"/>
        <v>-2</v>
      </c>
      <c r="AC185" s="16">
        <f t="shared" si="115"/>
        <v>2</v>
      </c>
      <c r="AD185" s="16">
        <f t="shared" si="115"/>
        <v>0</v>
      </c>
      <c r="AE185" s="16">
        <f t="shared" si="115"/>
        <v>-3</v>
      </c>
      <c r="AF185" s="16">
        <f t="shared" si="115"/>
        <v>1</v>
      </c>
      <c r="AG185" s="25">
        <f t="shared" si="111"/>
        <v>40</v>
      </c>
      <c r="AH185" s="153">
        <f t="shared" si="112"/>
        <v>1.2903225806451613</v>
      </c>
      <c r="AI185" s="137">
        <f t="shared" si="113"/>
        <v>17</v>
      </c>
      <c r="AJ185" s="146">
        <f t="shared" si="114"/>
        <v>-11</v>
      </c>
      <c r="AM185" s="355"/>
      <c r="BY185" s="416" t="s">
        <v>168</v>
      </c>
      <c r="BZ185" s="420">
        <v>1.9</v>
      </c>
    </row>
    <row r="186" spans="1:78" x14ac:dyDescent="0.25">
      <c r="A186" s="54" t="s">
        <v>10</v>
      </c>
      <c r="B186" s="55">
        <v>35</v>
      </c>
      <c r="C186" s="56">
        <v>32</v>
      </c>
      <c r="D186" s="56">
        <v>45</v>
      </c>
      <c r="E186" s="56">
        <v>52</v>
      </c>
      <c r="F186" s="56">
        <v>54</v>
      </c>
      <c r="G186" s="57">
        <v>44</v>
      </c>
      <c r="H186" s="56">
        <v>53</v>
      </c>
      <c r="I186" s="56">
        <v>61</v>
      </c>
      <c r="J186" s="56">
        <v>52</v>
      </c>
      <c r="K186" s="56">
        <v>45</v>
      </c>
      <c r="L186" s="57">
        <v>44</v>
      </c>
      <c r="M186" s="56">
        <v>70</v>
      </c>
      <c r="N186" s="56">
        <v>69</v>
      </c>
      <c r="O186" s="56">
        <v>50</v>
      </c>
      <c r="P186" s="56">
        <v>58</v>
      </c>
      <c r="Q186" s="57">
        <v>55</v>
      </c>
      <c r="R186" s="56">
        <v>40</v>
      </c>
      <c r="S186" s="56">
        <v>45</v>
      </c>
      <c r="T186" s="56">
        <v>42</v>
      </c>
      <c r="U186" s="56">
        <v>53</v>
      </c>
      <c r="V186" s="57">
        <v>57</v>
      </c>
      <c r="W186" s="56">
        <v>49</v>
      </c>
      <c r="X186" s="56">
        <v>67</v>
      </c>
      <c r="Y186" s="56">
        <v>54</v>
      </c>
      <c r="Z186" s="56">
        <v>47</v>
      </c>
      <c r="AA186" s="57">
        <v>52</v>
      </c>
      <c r="AB186" s="56">
        <v>48</v>
      </c>
      <c r="AC186" s="56">
        <v>47</v>
      </c>
      <c r="AD186" s="56">
        <v>45</v>
      </c>
      <c r="AE186" s="56">
        <v>34</v>
      </c>
      <c r="AF186" s="56">
        <v>39</v>
      </c>
      <c r="AG186" s="58">
        <f t="shared" si="111"/>
        <v>1538</v>
      </c>
      <c r="AH186" s="149">
        <f t="shared" si="112"/>
        <v>49.612903225806448</v>
      </c>
      <c r="AI186" s="122">
        <f t="shared" si="113"/>
        <v>70</v>
      </c>
      <c r="AJ186" s="140">
        <f t="shared" si="114"/>
        <v>32</v>
      </c>
      <c r="AK186" s="30">
        <f>(AG186+'Min. Temp. Data 1897-1898'!AG189)/62</f>
        <v>41.403225806451616</v>
      </c>
      <c r="AM186" s="355"/>
      <c r="BY186" s="415" t="s">
        <v>169</v>
      </c>
      <c r="BZ186" s="421">
        <v>2.8666666666666667</v>
      </c>
    </row>
    <row r="187" spans="1:78" x14ac:dyDescent="0.25">
      <c r="A187" s="35" t="s">
        <v>45</v>
      </c>
      <c r="B187" s="14">
        <v>33</v>
      </c>
      <c r="C187" s="32">
        <v>29</v>
      </c>
      <c r="D187" s="32">
        <v>38</v>
      </c>
      <c r="E187" s="32">
        <v>48</v>
      </c>
      <c r="F187" s="32">
        <v>51</v>
      </c>
      <c r="G187" s="21">
        <v>44</v>
      </c>
      <c r="H187" s="32">
        <v>55</v>
      </c>
      <c r="I187" s="32">
        <v>50</v>
      </c>
      <c r="J187" s="32">
        <v>43</v>
      </c>
      <c r="K187" s="32">
        <v>45</v>
      </c>
      <c r="L187" s="21">
        <v>43</v>
      </c>
      <c r="M187" s="32">
        <v>67</v>
      </c>
      <c r="N187" s="32">
        <v>68</v>
      </c>
      <c r="O187" s="32">
        <v>53</v>
      </c>
      <c r="P187" s="32">
        <v>58</v>
      </c>
      <c r="Q187" s="21">
        <v>58</v>
      </c>
      <c r="R187" s="32">
        <v>44</v>
      </c>
      <c r="S187" s="32">
        <v>45</v>
      </c>
      <c r="T187" s="32">
        <v>44</v>
      </c>
      <c r="U187" s="32">
        <v>53</v>
      </c>
      <c r="V187" s="21">
        <v>57</v>
      </c>
      <c r="W187" s="32">
        <v>68</v>
      </c>
      <c r="X187" s="32">
        <v>57</v>
      </c>
      <c r="Y187" s="32">
        <v>52</v>
      </c>
      <c r="Z187" s="32">
        <v>46</v>
      </c>
      <c r="AA187" s="21">
        <v>49</v>
      </c>
      <c r="AB187" s="32">
        <v>44</v>
      </c>
      <c r="AC187" s="32">
        <v>45</v>
      </c>
      <c r="AD187" s="32">
        <v>45</v>
      </c>
      <c r="AE187" s="32">
        <v>34</v>
      </c>
      <c r="AF187" s="32">
        <v>38</v>
      </c>
      <c r="AG187" s="29">
        <f t="shared" si="111"/>
        <v>1504</v>
      </c>
      <c r="AH187" s="152">
        <f t="shared" si="112"/>
        <v>48.516129032258064</v>
      </c>
      <c r="AI187" s="123">
        <f t="shared" si="113"/>
        <v>68</v>
      </c>
      <c r="AJ187" s="143">
        <f t="shared" si="114"/>
        <v>29</v>
      </c>
      <c r="AK187" s="30">
        <f>(AG187+'Min. Temp. Data 1897-1898'!AG190)/62</f>
        <v>40.693548387096776</v>
      </c>
      <c r="AL187" s="362">
        <f>AK186-AK187</f>
        <v>0.70967741935483986</v>
      </c>
      <c r="AM187" s="355"/>
      <c r="BY187" s="414" t="s">
        <v>170</v>
      </c>
      <c r="BZ187" s="418">
        <v>-0.37037037037037035</v>
      </c>
    </row>
    <row r="188" spans="1:78" ht="13.8" thickBot="1" x14ac:dyDescent="0.3">
      <c r="A188" s="39" t="s">
        <v>6</v>
      </c>
      <c r="B188" s="17">
        <f t="shared" ref="B188:AF188" si="116">B186-B187</f>
        <v>2</v>
      </c>
      <c r="C188" s="16">
        <f t="shared" si="116"/>
        <v>3</v>
      </c>
      <c r="D188" s="16">
        <f t="shared" si="116"/>
        <v>7</v>
      </c>
      <c r="E188" s="16">
        <f t="shared" si="116"/>
        <v>4</v>
      </c>
      <c r="F188" s="16">
        <f t="shared" si="116"/>
        <v>3</v>
      </c>
      <c r="G188" s="23">
        <f t="shared" si="116"/>
        <v>0</v>
      </c>
      <c r="H188" s="16">
        <f t="shared" si="116"/>
        <v>-2</v>
      </c>
      <c r="I188" s="16">
        <f t="shared" si="116"/>
        <v>11</v>
      </c>
      <c r="J188" s="16">
        <f t="shared" si="116"/>
        <v>9</v>
      </c>
      <c r="K188" s="16">
        <f t="shared" si="116"/>
        <v>0</v>
      </c>
      <c r="L188" s="23">
        <f t="shared" si="116"/>
        <v>1</v>
      </c>
      <c r="M188" s="16">
        <f t="shared" si="116"/>
        <v>3</v>
      </c>
      <c r="N188" s="16">
        <f t="shared" si="116"/>
        <v>1</v>
      </c>
      <c r="O188" s="16">
        <f t="shared" si="116"/>
        <v>-3</v>
      </c>
      <c r="P188" s="16">
        <f t="shared" si="116"/>
        <v>0</v>
      </c>
      <c r="Q188" s="23">
        <f t="shared" si="116"/>
        <v>-3</v>
      </c>
      <c r="R188" s="16">
        <f t="shared" si="116"/>
        <v>-4</v>
      </c>
      <c r="S188" s="16">
        <f t="shared" si="116"/>
        <v>0</v>
      </c>
      <c r="T188" s="16">
        <f t="shared" si="116"/>
        <v>-2</v>
      </c>
      <c r="U188" s="16">
        <f t="shared" si="116"/>
        <v>0</v>
      </c>
      <c r="V188" s="23">
        <f t="shared" si="116"/>
        <v>0</v>
      </c>
      <c r="W188" s="230">
        <f t="shared" si="116"/>
        <v>-19</v>
      </c>
      <c r="X188" s="229">
        <f t="shared" si="116"/>
        <v>10</v>
      </c>
      <c r="Y188" s="16">
        <f t="shared" si="116"/>
        <v>2</v>
      </c>
      <c r="Z188" s="16">
        <f t="shared" si="116"/>
        <v>1</v>
      </c>
      <c r="AA188" s="23">
        <f t="shared" si="116"/>
        <v>3</v>
      </c>
      <c r="AB188" s="16">
        <f t="shared" si="116"/>
        <v>4</v>
      </c>
      <c r="AC188" s="16">
        <f t="shared" si="116"/>
        <v>2</v>
      </c>
      <c r="AD188" s="16">
        <f t="shared" si="116"/>
        <v>0</v>
      </c>
      <c r="AE188" s="16">
        <f t="shared" si="116"/>
        <v>0</v>
      </c>
      <c r="AF188" s="16">
        <f t="shared" si="116"/>
        <v>1</v>
      </c>
      <c r="AG188" s="25">
        <f t="shared" si="111"/>
        <v>34</v>
      </c>
      <c r="AH188" s="153">
        <f t="shared" si="112"/>
        <v>1.096774193548387</v>
      </c>
      <c r="AI188" s="137">
        <f t="shared" si="113"/>
        <v>11</v>
      </c>
      <c r="AJ188" s="146">
        <f t="shared" si="114"/>
        <v>-19</v>
      </c>
      <c r="AK188" s="128"/>
      <c r="AM188" s="355"/>
      <c r="BY188" s="417" t="s">
        <v>174</v>
      </c>
      <c r="BZ188" s="419">
        <v>-0.12903225806451613</v>
      </c>
    </row>
    <row r="189" spans="1:78" x14ac:dyDescent="0.25">
      <c r="A189" s="54" t="s">
        <v>10</v>
      </c>
      <c r="B189" s="55">
        <v>35</v>
      </c>
      <c r="C189" s="56">
        <v>32</v>
      </c>
      <c r="D189" s="56">
        <v>45</v>
      </c>
      <c r="E189" s="56">
        <v>52</v>
      </c>
      <c r="F189" s="56">
        <v>54</v>
      </c>
      <c r="G189" s="57">
        <v>44</v>
      </c>
      <c r="H189" s="56">
        <v>53</v>
      </c>
      <c r="I189" s="56">
        <v>61</v>
      </c>
      <c r="J189" s="56">
        <v>52</v>
      </c>
      <c r="K189" s="56">
        <v>45</v>
      </c>
      <c r="L189" s="57">
        <v>44</v>
      </c>
      <c r="M189" s="56">
        <v>70</v>
      </c>
      <c r="N189" s="56">
        <v>69</v>
      </c>
      <c r="O189" s="56">
        <v>50</v>
      </c>
      <c r="P189" s="56">
        <v>58</v>
      </c>
      <c r="Q189" s="57">
        <v>55</v>
      </c>
      <c r="R189" s="56">
        <v>40</v>
      </c>
      <c r="S189" s="56">
        <v>45</v>
      </c>
      <c r="T189" s="56">
        <v>42</v>
      </c>
      <c r="U189" s="56">
        <v>53</v>
      </c>
      <c r="V189" s="57">
        <v>57</v>
      </c>
      <c r="W189" s="56">
        <v>49</v>
      </c>
      <c r="X189" s="56">
        <v>67</v>
      </c>
      <c r="Y189" s="56">
        <v>54</v>
      </c>
      <c r="Z189" s="56">
        <v>47</v>
      </c>
      <c r="AA189" s="57">
        <v>52</v>
      </c>
      <c r="AB189" s="56">
        <v>48</v>
      </c>
      <c r="AC189" s="56">
        <v>47</v>
      </c>
      <c r="AD189" s="56">
        <v>45</v>
      </c>
      <c r="AE189" s="56">
        <v>34</v>
      </c>
      <c r="AF189" s="56">
        <v>39</v>
      </c>
      <c r="AG189" s="58">
        <f t="shared" si="111"/>
        <v>1538</v>
      </c>
      <c r="AH189" s="149">
        <f t="shared" si="112"/>
        <v>49.612903225806448</v>
      </c>
      <c r="AI189" s="122">
        <f t="shared" si="113"/>
        <v>70</v>
      </c>
      <c r="AJ189" s="140">
        <f t="shared" si="114"/>
        <v>32</v>
      </c>
      <c r="AK189" s="30">
        <f>(AG189+'Min. Temp. Data 1897-1898'!AG192)/62</f>
        <v>41.403225806451616</v>
      </c>
      <c r="AM189" s="308"/>
      <c r="BY189" s="416" t="s">
        <v>173</v>
      </c>
      <c r="BZ189" s="420">
        <v>1.2258064516129032</v>
      </c>
    </row>
    <row r="190" spans="1:78" x14ac:dyDescent="0.25">
      <c r="A190" s="12" t="s">
        <v>12</v>
      </c>
      <c r="B190" s="14">
        <v>34</v>
      </c>
      <c r="C190" s="32">
        <v>44</v>
      </c>
      <c r="D190" s="32">
        <v>54</v>
      </c>
      <c r="E190" s="32">
        <v>60</v>
      </c>
      <c r="F190" s="32">
        <v>61</v>
      </c>
      <c r="G190" s="21">
        <v>44</v>
      </c>
      <c r="H190" s="32">
        <v>54</v>
      </c>
      <c r="I190" s="32">
        <v>64</v>
      </c>
      <c r="J190" s="32">
        <v>53</v>
      </c>
      <c r="K190" s="32">
        <v>58</v>
      </c>
      <c r="L190" s="21">
        <v>45</v>
      </c>
      <c r="M190" s="32">
        <v>63</v>
      </c>
      <c r="N190" s="32">
        <v>73</v>
      </c>
      <c r="O190" s="32">
        <v>53</v>
      </c>
      <c r="P190" s="32">
        <v>54</v>
      </c>
      <c r="Q190" s="21">
        <v>53</v>
      </c>
      <c r="R190" s="32">
        <v>43</v>
      </c>
      <c r="S190" s="32">
        <v>53</v>
      </c>
      <c r="T190" s="32">
        <v>48</v>
      </c>
      <c r="U190" s="32">
        <v>56</v>
      </c>
      <c r="V190" s="21">
        <v>64</v>
      </c>
      <c r="W190" s="32">
        <v>49</v>
      </c>
      <c r="X190" s="32">
        <v>62</v>
      </c>
      <c r="Y190" s="32">
        <v>56</v>
      </c>
      <c r="Z190" s="32">
        <v>40</v>
      </c>
      <c r="AA190" s="21">
        <v>55</v>
      </c>
      <c r="AB190" s="32">
        <v>50</v>
      </c>
      <c r="AC190" s="32">
        <v>50</v>
      </c>
      <c r="AD190" s="32">
        <v>46</v>
      </c>
      <c r="AE190" s="32">
        <v>37</v>
      </c>
      <c r="AF190" s="32">
        <v>43</v>
      </c>
      <c r="AG190" s="29">
        <f t="shared" si="111"/>
        <v>1619</v>
      </c>
      <c r="AH190" s="152">
        <f t="shared" si="112"/>
        <v>52.225806451612904</v>
      </c>
      <c r="AI190" s="123">
        <f t="shared" si="113"/>
        <v>73</v>
      </c>
      <c r="AJ190" s="143">
        <f t="shared" si="114"/>
        <v>34</v>
      </c>
      <c r="AK190" s="30">
        <f>(AG190+'Min. Temp. Data 1897-1898'!AG193)/62</f>
        <v>41.693548387096776</v>
      </c>
      <c r="AL190" s="361">
        <f>AK189-AK190</f>
        <v>-0.29032258064516014</v>
      </c>
      <c r="AM190" s="308"/>
      <c r="BY190" s="415" t="s">
        <v>172</v>
      </c>
      <c r="BZ190" s="421">
        <v>0.16129032258064516</v>
      </c>
    </row>
    <row r="191" spans="1:78" ht="13.8" thickBot="1" x14ac:dyDescent="0.3">
      <c r="A191" s="39" t="s">
        <v>6</v>
      </c>
      <c r="B191" s="17">
        <f t="shared" ref="B191:AF191" si="117">B189-B190</f>
        <v>1</v>
      </c>
      <c r="C191" s="16">
        <f t="shared" si="117"/>
        <v>-12</v>
      </c>
      <c r="D191" s="16">
        <f t="shared" si="117"/>
        <v>-9</v>
      </c>
      <c r="E191" s="16">
        <f t="shared" si="117"/>
        <v>-8</v>
      </c>
      <c r="F191" s="16">
        <f t="shared" si="117"/>
        <v>-7</v>
      </c>
      <c r="G191" s="23">
        <f t="shared" si="117"/>
        <v>0</v>
      </c>
      <c r="H191" s="16">
        <f t="shared" si="117"/>
        <v>-1</v>
      </c>
      <c r="I191" s="16">
        <f t="shared" si="117"/>
        <v>-3</v>
      </c>
      <c r="J191" s="16">
        <f t="shared" si="117"/>
        <v>-1</v>
      </c>
      <c r="K191" s="230">
        <f t="shared" si="117"/>
        <v>-13</v>
      </c>
      <c r="L191" s="23">
        <f t="shared" si="117"/>
        <v>-1</v>
      </c>
      <c r="M191" s="229">
        <f t="shared" si="117"/>
        <v>7</v>
      </c>
      <c r="N191" s="16">
        <f t="shared" si="117"/>
        <v>-4</v>
      </c>
      <c r="O191" s="16">
        <f t="shared" si="117"/>
        <v>-3</v>
      </c>
      <c r="P191" s="16">
        <f t="shared" si="117"/>
        <v>4</v>
      </c>
      <c r="Q191" s="23">
        <f t="shared" si="117"/>
        <v>2</v>
      </c>
      <c r="R191" s="16">
        <f t="shared" si="117"/>
        <v>-3</v>
      </c>
      <c r="S191" s="16">
        <f t="shared" si="117"/>
        <v>-8</v>
      </c>
      <c r="T191" s="16">
        <f t="shared" si="117"/>
        <v>-6</v>
      </c>
      <c r="U191" s="16">
        <f t="shared" si="117"/>
        <v>-3</v>
      </c>
      <c r="V191" s="23">
        <f t="shared" si="117"/>
        <v>-7</v>
      </c>
      <c r="W191" s="16">
        <f t="shared" si="117"/>
        <v>0</v>
      </c>
      <c r="X191" s="16">
        <f t="shared" si="117"/>
        <v>5</v>
      </c>
      <c r="Y191" s="16">
        <f t="shared" si="117"/>
        <v>-2</v>
      </c>
      <c r="Z191" s="229">
        <f t="shared" si="117"/>
        <v>7</v>
      </c>
      <c r="AA191" s="23">
        <f t="shared" si="117"/>
        <v>-3</v>
      </c>
      <c r="AB191" s="16">
        <f t="shared" si="117"/>
        <v>-2</v>
      </c>
      <c r="AC191" s="16">
        <f t="shared" si="117"/>
        <v>-3</v>
      </c>
      <c r="AD191" s="16">
        <f t="shared" si="117"/>
        <v>-1</v>
      </c>
      <c r="AE191" s="16">
        <f t="shared" si="117"/>
        <v>-3</v>
      </c>
      <c r="AF191" s="16">
        <f t="shared" si="117"/>
        <v>-4</v>
      </c>
      <c r="AG191" s="25">
        <f t="shared" si="111"/>
        <v>-81</v>
      </c>
      <c r="AH191" s="153">
        <f t="shared" si="112"/>
        <v>-2.6129032258064515</v>
      </c>
      <c r="AI191" s="137">
        <f t="shared" si="113"/>
        <v>7</v>
      </c>
      <c r="AJ191" s="146">
        <f t="shared" si="114"/>
        <v>-13</v>
      </c>
      <c r="AM191" s="308"/>
      <c r="BY191" s="414" t="s">
        <v>171</v>
      </c>
      <c r="BZ191" s="422">
        <v>1</v>
      </c>
    </row>
    <row r="192" spans="1:78" ht="15.6" x14ac:dyDescent="0.3">
      <c r="A192" s="37" t="s">
        <v>22</v>
      </c>
      <c r="B192" s="18">
        <v>1</v>
      </c>
      <c r="C192" s="11">
        <v>2</v>
      </c>
      <c r="D192" s="11">
        <v>3</v>
      </c>
      <c r="E192" s="11">
        <v>4</v>
      </c>
      <c r="F192" s="11">
        <v>5</v>
      </c>
      <c r="G192" s="19">
        <v>6</v>
      </c>
      <c r="H192" s="11">
        <v>7</v>
      </c>
      <c r="I192" s="11">
        <v>8</v>
      </c>
      <c r="J192" s="11">
        <v>9</v>
      </c>
      <c r="K192" s="11">
        <v>10</v>
      </c>
      <c r="L192" s="19">
        <v>11</v>
      </c>
      <c r="M192" s="11">
        <v>12</v>
      </c>
      <c r="N192" s="11">
        <v>13</v>
      </c>
      <c r="O192" s="11">
        <v>14</v>
      </c>
      <c r="P192" s="11">
        <v>15</v>
      </c>
      <c r="Q192" s="19">
        <v>16</v>
      </c>
      <c r="R192" s="11">
        <v>17</v>
      </c>
      <c r="S192" s="11">
        <v>18</v>
      </c>
      <c r="T192" s="11">
        <v>19</v>
      </c>
      <c r="U192" s="11">
        <v>20</v>
      </c>
      <c r="V192" s="19">
        <v>21</v>
      </c>
      <c r="W192" s="11">
        <v>22</v>
      </c>
      <c r="X192" s="11">
        <v>23</v>
      </c>
      <c r="Y192" s="11">
        <v>24</v>
      </c>
      <c r="Z192" s="11">
        <v>25</v>
      </c>
      <c r="AA192" s="19">
        <v>26</v>
      </c>
      <c r="AB192" s="11">
        <v>27</v>
      </c>
      <c r="AC192" s="11">
        <v>28</v>
      </c>
      <c r="AD192" s="190" t="s">
        <v>4</v>
      </c>
      <c r="AE192" s="190" t="s">
        <v>4</v>
      </c>
      <c r="AF192" s="190" t="s">
        <v>4</v>
      </c>
      <c r="AG192" s="8" t="s">
        <v>0</v>
      </c>
      <c r="AH192" s="6" t="s">
        <v>1</v>
      </c>
      <c r="AI192" s="6" t="s">
        <v>2</v>
      </c>
      <c r="AJ192" s="6" t="s">
        <v>3</v>
      </c>
      <c r="AM192" s="355"/>
      <c r="BY192" s="417" t="s">
        <v>181</v>
      </c>
      <c r="BZ192" s="419">
        <v>-0.8</v>
      </c>
    </row>
    <row r="193" spans="1:78" x14ac:dyDescent="0.25">
      <c r="A193" s="54" t="s">
        <v>10</v>
      </c>
      <c r="B193" s="55">
        <v>26</v>
      </c>
      <c r="C193" s="56">
        <v>32</v>
      </c>
      <c r="D193" s="56">
        <v>27</v>
      </c>
      <c r="E193" s="56">
        <v>39</v>
      </c>
      <c r="F193" s="56">
        <v>44</v>
      </c>
      <c r="G193" s="57">
        <v>45</v>
      </c>
      <c r="H193" s="56">
        <v>49</v>
      </c>
      <c r="I193" s="56">
        <v>51</v>
      </c>
      <c r="J193" s="56">
        <v>51</v>
      </c>
      <c r="K193" s="56">
        <v>65</v>
      </c>
      <c r="L193" s="57">
        <v>68</v>
      </c>
      <c r="M193" s="56">
        <v>71</v>
      </c>
      <c r="N193" s="56">
        <v>52</v>
      </c>
      <c r="O193" s="56">
        <v>63</v>
      </c>
      <c r="P193" s="56">
        <v>67</v>
      </c>
      <c r="Q193" s="57">
        <v>38</v>
      </c>
      <c r="R193" s="56">
        <v>45</v>
      </c>
      <c r="S193" s="56">
        <v>48</v>
      </c>
      <c r="T193" s="56">
        <v>44</v>
      </c>
      <c r="U193" s="56">
        <v>48</v>
      </c>
      <c r="V193" s="57">
        <v>44</v>
      </c>
      <c r="W193" s="56">
        <v>40</v>
      </c>
      <c r="X193" s="56">
        <v>45</v>
      </c>
      <c r="Y193" s="56">
        <v>55</v>
      </c>
      <c r="Z193" s="56">
        <v>52</v>
      </c>
      <c r="AA193" s="57">
        <v>46</v>
      </c>
      <c r="AB193" s="56">
        <v>44</v>
      </c>
      <c r="AC193" s="56">
        <v>41</v>
      </c>
      <c r="AD193" s="191"/>
      <c r="AE193" s="191"/>
      <c r="AF193" s="191"/>
      <c r="AG193" s="58">
        <f t="shared" ref="AG193:AG201" si="118">SUM(B193:AF193)</f>
        <v>1340</v>
      </c>
      <c r="AH193" s="149">
        <f t="shared" ref="AH193:AH201" si="119">AVERAGE(B193:AF193)</f>
        <v>47.857142857142854</v>
      </c>
      <c r="AI193" s="122">
        <f t="shared" ref="AI193:AI201" si="120">MAX(B193:AF193)</f>
        <v>71</v>
      </c>
      <c r="AJ193" s="140">
        <f t="shared" ref="AJ193:AJ201" si="121">MIN(B193:AF193)</f>
        <v>26</v>
      </c>
      <c r="AK193" s="82">
        <f>(AG193+'Min. Temp. Data 1897-1898'!AG196)/56</f>
        <v>38.410714285714285</v>
      </c>
      <c r="AM193" s="355"/>
      <c r="BY193" s="416" t="s">
        <v>180</v>
      </c>
      <c r="BZ193" s="420">
        <v>-3.3</v>
      </c>
    </row>
    <row r="194" spans="1:78" x14ac:dyDescent="0.25">
      <c r="A194" s="12" t="s">
        <v>7</v>
      </c>
      <c r="B194" s="15">
        <v>24</v>
      </c>
      <c r="C194" s="3">
        <v>30</v>
      </c>
      <c r="D194" s="3">
        <v>34</v>
      </c>
      <c r="E194" s="3">
        <v>35</v>
      </c>
      <c r="F194" s="3">
        <v>43</v>
      </c>
      <c r="G194" s="22">
        <v>42</v>
      </c>
      <c r="H194" s="3">
        <v>45</v>
      </c>
      <c r="I194" s="3">
        <v>48</v>
      </c>
      <c r="J194" s="3">
        <v>49</v>
      </c>
      <c r="K194" s="3">
        <v>63</v>
      </c>
      <c r="L194" s="22">
        <v>64</v>
      </c>
      <c r="M194" s="3">
        <v>67</v>
      </c>
      <c r="N194" s="3">
        <v>50</v>
      </c>
      <c r="O194" s="3">
        <v>50</v>
      </c>
      <c r="P194" s="3">
        <v>50</v>
      </c>
      <c r="Q194" s="22">
        <v>36</v>
      </c>
      <c r="R194" s="3">
        <v>40</v>
      </c>
      <c r="S194" s="3">
        <v>45</v>
      </c>
      <c r="T194" s="3">
        <v>45</v>
      </c>
      <c r="U194" s="3">
        <v>48</v>
      </c>
      <c r="V194" s="22">
        <v>45</v>
      </c>
      <c r="W194" s="3">
        <v>41</v>
      </c>
      <c r="X194" s="3">
        <v>42</v>
      </c>
      <c r="Y194" s="3">
        <v>53</v>
      </c>
      <c r="Z194" s="3">
        <v>46</v>
      </c>
      <c r="AA194" s="22">
        <v>43</v>
      </c>
      <c r="AB194" s="3">
        <v>45</v>
      </c>
      <c r="AC194" s="3">
        <v>43</v>
      </c>
      <c r="AD194" s="191"/>
      <c r="AE194" s="191"/>
      <c r="AF194" s="191"/>
      <c r="AG194" s="29">
        <f t="shared" si="118"/>
        <v>1266</v>
      </c>
      <c r="AH194" s="152">
        <f t="shared" si="119"/>
        <v>45.214285714285715</v>
      </c>
      <c r="AI194" s="123">
        <f t="shared" si="120"/>
        <v>67</v>
      </c>
      <c r="AJ194" s="143">
        <f t="shared" si="121"/>
        <v>24</v>
      </c>
      <c r="AK194" s="82">
        <f>(AG194+'Min. Temp. Data 1897-1898'!AG197)/56</f>
        <v>36.535714285714285</v>
      </c>
      <c r="AL194" s="362">
        <f>AK193-AK194</f>
        <v>1.875</v>
      </c>
      <c r="AM194" s="355"/>
      <c r="BY194" s="415" t="s">
        <v>179</v>
      </c>
      <c r="BZ194" s="421">
        <v>-2.7333333333333334</v>
      </c>
    </row>
    <row r="195" spans="1:78" ht="13.8" thickBot="1" x14ac:dyDescent="0.3">
      <c r="A195" s="39" t="s">
        <v>6</v>
      </c>
      <c r="B195" s="17">
        <f t="shared" ref="B195:AC195" si="122">B193-B194</f>
        <v>2</v>
      </c>
      <c r="C195" s="16">
        <f t="shared" si="122"/>
        <v>2</v>
      </c>
      <c r="D195" s="230">
        <f t="shared" si="122"/>
        <v>-7</v>
      </c>
      <c r="E195" s="16">
        <f t="shared" si="122"/>
        <v>4</v>
      </c>
      <c r="F195" s="16">
        <f t="shared" si="122"/>
        <v>1</v>
      </c>
      <c r="G195" s="23">
        <f t="shared" si="122"/>
        <v>3</v>
      </c>
      <c r="H195" s="16">
        <f t="shared" si="122"/>
        <v>4</v>
      </c>
      <c r="I195" s="16">
        <f t="shared" si="122"/>
        <v>3</v>
      </c>
      <c r="J195" s="16">
        <f t="shared" si="122"/>
        <v>2</v>
      </c>
      <c r="K195" s="16">
        <f t="shared" si="122"/>
        <v>2</v>
      </c>
      <c r="L195" s="23">
        <f t="shared" si="122"/>
        <v>4</v>
      </c>
      <c r="M195" s="16">
        <f t="shared" si="122"/>
        <v>4</v>
      </c>
      <c r="N195" s="16">
        <f t="shared" si="122"/>
        <v>2</v>
      </c>
      <c r="O195" s="16">
        <f t="shared" si="122"/>
        <v>13</v>
      </c>
      <c r="P195" s="229">
        <f t="shared" si="122"/>
        <v>17</v>
      </c>
      <c r="Q195" s="23">
        <f t="shared" si="122"/>
        <v>2</v>
      </c>
      <c r="R195" s="16">
        <f t="shared" si="122"/>
        <v>5</v>
      </c>
      <c r="S195" s="16">
        <f t="shared" si="122"/>
        <v>3</v>
      </c>
      <c r="T195" s="16">
        <f t="shared" si="122"/>
        <v>-1</v>
      </c>
      <c r="U195" s="16">
        <f t="shared" si="122"/>
        <v>0</v>
      </c>
      <c r="V195" s="23">
        <f t="shared" si="122"/>
        <v>-1</v>
      </c>
      <c r="W195" s="16">
        <f t="shared" si="122"/>
        <v>-1</v>
      </c>
      <c r="X195" s="16">
        <f t="shared" si="122"/>
        <v>3</v>
      </c>
      <c r="Y195" s="16">
        <f t="shared" si="122"/>
        <v>2</v>
      </c>
      <c r="Z195" s="16">
        <f t="shared" si="122"/>
        <v>6</v>
      </c>
      <c r="AA195" s="23">
        <f t="shared" si="122"/>
        <v>3</v>
      </c>
      <c r="AB195" s="16">
        <f t="shared" si="122"/>
        <v>-1</v>
      </c>
      <c r="AC195" s="16">
        <f t="shared" si="122"/>
        <v>-2</v>
      </c>
      <c r="AD195" s="192"/>
      <c r="AE195" s="192"/>
      <c r="AF195" s="194"/>
      <c r="AG195" s="25">
        <f t="shared" si="118"/>
        <v>74</v>
      </c>
      <c r="AH195" s="153">
        <f t="shared" si="119"/>
        <v>2.6428571428571428</v>
      </c>
      <c r="AI195" s="137">
        <f t="shared" si="120"/>
        <v>17</v>
      </c>
      <c r="AJ195" s="146">
        <f t="shared" si="121"/>
        <v>-7</v>
      </c>
      <c r="AM195" s="355"/>
      <c r="BY195" s="414" t="s">
        <v>175</v>
      </c>
      <c r="BZ195" s="418">
        <v>1.967741935483871</v>
      </c>
    </row>
    <row r="196" spans="1:78" x14ac:dyDescent="0.25">
      <c r="A196" s="54" t="s">
        <v>10</v>
      </c>
      <c r="B196" s="55">
        <v>26</v>
      </c>
      <c r="C196" s="56">
        <v>32</v>
      </c>
      <c r="D196" s="56">
        <v>27</v>
      </c>
      <c r="E196" s="56">
        <v>39</v>
      </c>
      <c r="F196" s="56">
        <v>44</v>
      </c>
      <c r="G196" s="57">
        <v>45</v>
      </c>
      <c r="H196" s="56">
        <v>49</v>
      </c>
      <c r="I196" s="56">
        <v>51</v>
      </c>
      <c r="J196" s="56">
        <v>51</v>
      </c>
      <c r="K196" s="56">
        <v>65</v>
      </c>
      <c r="L196" s="57">
        <v>68</v>
      </c>
      <c r="M196" s="56">
        <v>71</v>
      </c>
      <c r="N196" s="56">
        <v>52</v>
      </c>
      <c r="O196" s="56">
        <v>63</v>
      </c>
      <c r="P196" s="56">
        <v>67</v>
      </c>
      <c r="Q196" s="57">
        <v>38</v>
      </c>
      <c r="R196" s="56">
        <v>45</v>
      </c>
      <c r="S196" s="56">
        <v>48</v>
      </c>
      <c r="T196" s="56">
        <v>44</v>
      </c>
      <c r="U196" s="56">
        <v>48</v>
      </c>
      <c r="V196" s="57">
        <v>44</v>
      </c>
      <c r="W196" s="56">
        <v>40</v>
      </c>
      <c r="X196" s="56">
        <v>45</v>
      </c>
      <c r="Y196" s="56">
        <v>55</v>
      </c>
      <c r="Z196" s="56">
        <v>52</v>
      </c>
      <c r="AA196" s="57">
        <v>46</v>
      </c>
      <c r="AB196" s="56">
        <v>44</v>
      </c>
      <c r="AC196" s="56">
        <v>41</v>
      </c>
      <c r="AD196" s="192"/>
      <c r="AE196" s="192"/>
      <c r="AF196" s="194"/>
      <c r="AG196" s="58">
        <f t="shared" si="118"/>
        <v>1340</v>
      </c>
      <c r="AH196" s="149">
        <f t="shared" si="119"/>
        <v>47.857142857142854</v>
      </c>
      <c r="AI196" s="122">
        <f t="shared" si="120"/>
        <v>71</v>
      </c>
      <c r="AJ196" s="140">
        <f t="shared" si="121"/>
        <v>26</v>
      </c>
      <c r="AK196" s="30">
        <f>(AG196+'Min. Temp. Data 1897-1898'!AG199)/56</f>
        <v>38.410714285714285</v>
      </c>
      <c r="AM196" s="355"/>
      <c r="BY196" s="417" t="s">
        <v>176</v>
      </c>
      <c r="BZ196" s="419">
        <v>1.7741935483870968</v>
      </c>
    </row>
    <row r="197" spans="1:78" x14ac:dyDescent="0.25">
      <c r="A197" s="35" t="s">
        <v>45</v>
      </c>
      <c r="B197" s="14">
        <v>23</v>
      </c>
      <c r="C197" s="32">
        <v>31</v>
      </c>
      <c r="D197" s="32">
        <v>26</v>
      </c>
      <c r="E197" s="32">
        <v>38</v>
      </c>
      <c r="F197" s="32">
        <v>44</v>
      </c>
      <c r="G197" s="21">
        <v>42</v>
      </c>
      <c r="H197" s="32">
        <v>45</v>
      </c>
      <c r="I197" s="32">
        <v>48</v>
      </c>
      <c r="J197" s="32">
        <v>48</v>
      </c>
      <c r="K197" s="32">
        <v>68</v>
      </c>
      <c r="L197" s="21">
        <v>66</v>
      </c>
      <c r="M197" s="32">
        <v>68</v>
      </c>
      <c r="N197" s="32">
        <v>50</v>
      </c>
      <c r="O197" s="32">
        <v>60</v>
      </c>
      <c r="P197" s="32">
        <v>66</v>
      </c>
      <c r="Q197" s="21">
        <v>36</v>
      </c>
      <c r="R197" s="32">
        <v>45</v>
      </c>
      <c r="S197" s="32">
        <v>46</v>
      </c>
      <c r="T197" s="32">
        <v>45</v>
      </c>
      <c r="U197" s="32">
        <v>44</v>
      </c>
      <c r="V197" s="21">
        <v>42</v>
      </c>
      <c r="W197" s="32">
        <v>40</v>
      </c>
      <c r="X197" s="32">
        <v>45</v>
      </c>
      <c r="Y197" s="32">
        <v>54</v>
      </c>
      <c r="Z197" s="32">
        <v>53</v>
      </c>
      <c r="AA197" s="21">
        <v>45</v>
      </c>
      <c r="AB197" s="32">
        <v>45</v>
      </c>
      <c r="AC197" s="32">
        <v>45</v>
      </c>
      <c r="AD197" s="192"/>
      <c r="AE197" s="192"/>
      <c r="AF197" s="194"/>
      <c r="AG197" s="29">
        <f t="shared" si="118"/>
        <v>1308</v>
      </c>
      <c r="AH197" s="152">
        <f t="shared" si="119"/>
        <v>46.714285714285715</v>
      </c>
      <c r="AI197" s="123">
        <f t="shared" si="120"/>
        <v>68</v>
      </c>
      <c r="AJ197" s="143">
        <f t="shared" si="121"/>
        <v>23</v>
      </c>
      <c r="AK197" s="30">
        <f>(AG197+'Min. Temp. Data 1897-1898'!AG200)/56</f>
        <v>37.339285714285715</v>
      </c>
      <c r="AL197" s="362">
        <f>AK196-AK197</f>
        <v>1.0714285714285694</v>
      </c>
      <c r="AM197" s="355"/>
      <c r="BY197" s="416" t="s">
        <v>177</v>
      </c>
      <c r="BZ197" s="420">
        <v>-1.4838709677419355</v>
      </c>
    </row>
    <row r="198" spans="1:78" ht="13.8" thickBot="1" x14ac:dyDescent="0.3">
      <c r="A198" s="39" t="s">
        <v>6</v>
      </c>
      <c r="B198" s="17">
        <f t="shared" ref="B198:AC198" si="123">B196-B197</f>
        <v>3</v>
      </c>
      <c r="C198" s="16">
        <f t="shared" si="123"/>
        <v>1</v>
      </c>
      <c r="D198" s="16">
        <f t="shared" si="123"/>
        <v>1</v>
      </c>
      <c r="E198" s="16">
        <f t="shared" si="123"/>
        <v>1</v>
      </c>
      <c r="F198" s="16">
        <f t="shared" si="123"/>
        <v>0</v>
      </c>
      <c r="G198" s="23">
        <f t="shared" si="123"/>
        <v>3</v>
      </c>
      <c r="H198" s="229">
        <f t="shared" si="123"/>
        <v>4</v>
      </c>
      <c r="I198" s="16">
        <f t="shared" si="123"/>
        <v>3</v>
      </c>
      <c r="J198" s="16">
        <f t="shared" si="123"/>
        <v>3</v>
      </c>
      <c r="K198" s="16">
        <f t="shared" si="123"/>
        <v>-3</v>
      </c>
      <c r="L198" s="23">
        <f t="shared" si="123"/>
        <v>2</v>
      </c>
      <c r="M198" s="16">
        <f t="shared" si="123"/>
        <v>3</v>
      </c>
      <c r="N198" s="16">
        <f t="shared" si="123"/>
        <v>2</v>
      </c>
      <c r="O198" s="16">
        <f t="shared" si="123"/>
        <v>3</v>
      </c>
      <c r="P198" s="16">
        <f t="shared" si="123"/>
        <v>1</v>
      </c>
      <c r="Q198" s="23">
        <f t="shared" si="123"/>
        <v>2</v>
      </c>
      <c r="R198" s="16">
        <f t="shared" si="123"/>
        <v>0</v>
      </c>
      <c r="S198" s="16">
        <f t="shared" si="123"/>
        <v>2</v>
      </c>
      <c r="T198" s="16">
        <f t="shared" si="123"/>
        <v>-1</v>
      </c>
      <c r="U198" s="16">
        <f t="shared" si="123"/>
        <v>4</v>
      </c>
      <c r="V198" s="23">
        <f t="shared" si="123"/>
        <v>2</v>
      </c>
      <c r="W198" s="16">
        <f t="shared" si="123"/>
        <v>0</v>
      </c>
      <c r="X198" s="16">
        <f t="shared" si="123"/>
        <v>0</v>
      </c>
      <c r="Y198" s="16">
        <f t="shared" si="123"/>
        <v>1</v>
      </c>
      <c r="Z198" s="16">
        <f t="shared" si="123"/>
        <v>-1</v>
      </c>
      <c r="AA198" s="23">
        <f t="shared" si="123"/>
        <v>1</v>
      </c>
      <c r="AB198" s="16">
        <f t="shared" si="123"/>
        <v>-1</v>
      </c>
      <c r="AC198" s="230">
        <f t="shared" si="123"/>
        <v>-4</v>
      </c>
      <c r="AD198" s="192"/>
      <c r="AE198" s="192"/>
      <c r="AF198" s="194"/>
      <c r="AG198" s="25">
        <f t="shared" si="118"/>
        <v>32</v>
      </c>
      <c r="AH198" s="153">
        <f t="shared" si="119"/>
        <v>1.1428571428571428</v>
      </c>
      <c r="AI198" s="137">
        <f t="shared" si="120"/>
        <v>4</v>
      </c>
      <c r="AJ198" s="146">
        <f t="shared" si="121"/>
        <v>-4</v>
      </c>
      <c r="AK198" s="128"/>
      <c r="AM198" s="355"/>
      <c r="BY198" s="415" t="s">
        <v>178</v>
      </c>
      <c r="BZ198" s="421">
        <v>-2.2580645161290325</v>
      </c>
    </row>
    <row r="199" spans="1:78" x14ac:dyDescent="0.25">
      <c r="A199" s="54" t="s">
        <v>10</v>
      </c>
      <c r="B199" s="55">
        <v>26</v>
      </c>
      <c r="C199" s="56">
        <v>32</v>
      </c>
      <c r="D199" s="56">
        <v>27</v>
      </c>
      <c r="E199" s="56">
        <v>39</v>
      </c>
      <c r="F199" s="56">
        <v>44</v>
      </c>
      <c r="G199" s="57">
        <v>45</v>
      </c>
      <c r="H199" s="56">
        <v>49</v>
      </c>
      <c r="I199" s="56">
        <v>51</v>
      </c>
      <c r="J199" s="56">
        <v>51</v>
      </c>
      <c r="K199" s="56">
        <v>65</v>
      </c>
      <c r="L199" s="57">
        <v>68</v>
      </c>
      <c r="M199" s="56">
        <v>71</v>
      </c>
      <c r="N199" s="56">
        <v>52</v>
      </c>
      <c r="O199" s="56">
        <v>63</v>
      </c>
      <c r="P199" s="56">
        <v>67</v>
      </c>
      <c r="Q199" s="57">
        <v>38</v>
      </c>
      <c r="R199" s="56">
        <v>45</v>
      </c>
      <c r="S199" s="56">
        <v>48</v>
      </c>
      <c r="T199" s="56">
        <v>44</v>
      </c>
      <c r="U199" s="56">
        <v>48</v>
      </c>
      <c r="V199" s="57">
        <v>44</v>
      </c>
      <c r="W199" s="56">
        <v>40</v>
      </c>
      <c r="X199" s="56">
        <v>45</v>
      </c>
      <c r="Y199" s="56">
        <v>55</v>
      </c>
      <c r="Z199" s="56">
        <v>52</v>
      </c>
      <c r="AA199" s="57">
        <v>46</v>
      </c>
      <c r="AB199" s="56">
        <v>44</v>
      </c>
      <c r="AC199" s="56">
        <v>41</v>
      </c>
      <c r="AD199" s="192"/>
      <c r="AE199" s="192"/>
      <c r="AF199" s="194"/>
      <c r="AG199" s="58">
        <f t="shared" si="118"/>
        <v>1340</v>
      </c>
      <c r="AH199" s="149">
        <f t="shared" si="119"/>
        <v>47.857142857142854</v>
      </c>
      <c r="AI199" s="122">
        <f t="shared" si="120"/>
        <v>71</v>
      </c>
      <c r="AJ199" s="140">
        <f t="shared" si="121"/>
        <v>26</v>
      </c>
      <c r="AK199" s="30">
        <f>(AG199+'Min. Temp. Data 1897-1898'!AG202)/56</f>
        <v>38.410714285714285</v>
      </c>
      <c r="AM199" s="355"/>
    </row>
    <row r="200" spans="1:78" x14ac:dyDescent="0.25">
      <c r="A200" s="12" t="s">
        <v>12</v>
      </c>
      <c r="B200" s="14">
        <v>33</v>
      </c>
      <c r="C200" s="32">
        <v>35</v>
      </c>
      <c r="D200" s="32">
        <v>31</v>
      </c>
      <c r="E200" s="32">
        <v>42</v>
      </c>
      <c r="F200" s="32">
        <v>45</v>
      </c>
      <c r="G200" s="21">
        <v>48</v>
      </c>
      <c r="H200" s="32">
        <v>54</v>
      </c>
      <c r="I200" s="32">
        <v>55</v>
      </c>
      <c r="J200" s="32">
        <v>57</v>
      </c>
      <c r="K200" s="32">
        <v>74</v>
      </c>
      <c r="L200" s="21">
        <v>75</v>
      </c>
      <c r="M200" s="32">
        <v>76</v>
      </c>
      <c r="N200" s="32">
        <v>54</v>
      </c>
      <c r="O200" s="32">
        <v>63</v>
      </c>
      <c r="P200" s="32">
        <v>65</v>
      </c>
      <c r="Q200" s="21">
        <v>43</v>
      </c>
      <c r="R200" s="32">
        <v>50</v>
      </c>
      <c r="S200" s="32">
        <v>48</v>
      </c>
      <c r="T200" s="32">
        <v>44</v>
      </c>
      <c r="U200" s="32">
        <v>49</v>
      </c>
      <c r="V200" s="21">
        <v>45</v>
      </c>
      <c r="W200" s="32">
        <v>43</v>
      </c>
      <c r="X200" s="32">
        <v>48</v>
      </c>
      <c r="Y200" s="32">
        <v>57</v>
      </c>
      <c r="Z200" s="32">
        <v>54</v>
      </c>
      <c r="AA200" s="21">
        <v>47</v>
      </c>
      <c r="AB200" s="32">
        <v>45</v>
      </c>
      <c r="AC200" s="32">
        <v>45</v>
      </c>
      <c r="AD200" s="192"/>
      <c r="AE200" s="192"/>
      <c r="AF200" s="192"/>
      <c r="AG200" s="29">
        <f t="shared" si="118"/>
        <v>1425</v>
      </c>
      <c r="AH200" s="152">
        <f t="shared" si="119"/>
        <v>50.892857142857146</v>
      </c>
      <c r="AI200" s="123">
        <f t="shared" si="120"/>
        <v>76</v>
      </c>
      <c r="AJ200" s="143">
        <f t="shared" si="121"/>
        <v>31</v>
      </c>
      <c r="AK200" s="30">
        <f>(AG200+'Min. Temp. Data 1897-1898'!AG203)/56</f>
        <v>38.178571428571431</v>
      </c>
      <c r="AL200" s="362">
        <f>AK199-AK200</f>
        <v>0.2321428571428541</v>
      </c>
      <c r="AM200" s="355"/>
    </row>
    <row r="201" spans="1:78" ht="13.8" thickBot="1" x14ac:dyDescent="0.3">
      <c r="A201" s="39" t="s">
        <v>6</v>
      </c>
      <c r="B201" s="17">
        <f t="shared" ref="B201:AC201" si="124">B199-B200</f>
        <v>-7</v>
      </c>
      <c r="C201" s="16">
        <f t="shared" si="124"/>
        <v>-3</v>
      </c>
      <c r="D201" s="16">
        <f t="shared" si="124"/>
        <v>-4</v>
      </c>
      <c r="E201" s="16">
        <f t="shared" si="124"/>
        <v>-3</v>
      </c>
      <c r="F201" s="16">
        <f t="shared" si="124"/>
        <v>-1</v>
      </c>
      <c r="G201" s="23">
        <f t="shared" si="124"/>
        <v>-3</v>
      </c>
      <c r="H201" s="16">
        <f t="shared" si="124"/>
        <v>-5</v>
      </c>
      <c r="I201" s="16">
        <f t="shared" si="124"/>
        <v>-4</v>
      </c>
      <c r="J201" s="16">
        <f t="shared" si="124"/>
        <v>-6</v>
      </c>
      <c r="K201" s="230">
        <f t="shared" si="124"/>
        <v>-9</v>
      </c>
      <c r="L201" s="23">
        <f t="shared" si="124"/>
        <v>-7</v>
      </c>
      <c r="M201" s="16">
        <f t="shared" si="124"/>
        <v>-5</v>
      </c>
      <c r="N201" s="16">
        <f t="shared" si="124"/>
        <v>-2</v>
      </c>
      <c r="O201" s="16">
        <f t="shared" si="124"/>
        <v>0</v>
      </c>
      <c r="P201" s="229">
        <f t="shared" si="124"/>
        <v>2</v>
      </c>
      <c r="Q201" s="23">
        <f t="shared" si="124"/>
        <v>-5</v>
      </c>
      <c r="R201" s="16">
        <f t="shared" si="124"/>
        <v>-5</v>
      </c>
      <c r="S201" s="16">
        <f t="shared" si="124"/>
        <v>0</v>
      </c>
      <c r="T201" s="16">
        <f t="shared" si="124"/>
        <v>0</v>
      </c>
      <c r="U201" s="16">
        <f t="shared" si="124"/>
        <v>-1</v>
      </c>
      <c r="V201" s="23">
        <f t="shared" si="124"/>
        <v>-1</v>
      </c>
      <c r="W201" s="16">
        <f t="shared" si="124"/>
        <v>-3</v>
      </c>
      <c r="X201" s="16">
        <f t="shared" si="124"/>
        <v>-3</v>
      </c>
      <c r="Y201" s="16">
        <f t="shared" si="124"/>
        <v>-2</v>
      </c>
      <c r="Z201" s="16">
        <f t="shared" si="124"/>
        <v>-2</v>
      </c>
      <c r="AA201" s="23">
        <f t="shared" si="124"/>
        <v>-1</v>
      </c>
      <c r="AB201" s="16">
        <f t="shared" si="124"/>
        <v>-1</v>
      </c>
      <c r="AC201" s="16">
        <f t="shared" si="124"/>
        <v>-4</v>
      </c>
      <c r="AD201" s="193"/>
      <c r="AE201" s="193"/>
      <c r="AF201" s="193"/>
      <c r="AG201" s="25">
        <f t="shared" si="118"/>
        <v>-85</v>
      </c>
      <c r="AH201" s="153">
        <f t="shared" si="119"/>
        <v>-3.0357142857142856</v>
      </c>
      <c r="AI201" s="137">
        <f t="shared" si="120"/>
        <v>2</v>
      </c>
      <c r="AJ201" s="146">
        <f t="shared" si="121"/>
        <v>-9</v>
      </c>
      <c r="AM201" s="355"/>
    </row>
    <row r="202" spans="1:78" ht="15.6" x14ac:dyDescent="0.3">
      <c r="A202" s="37" t="s">
        <v>23</v>
      </c>
      <c r="B202" s="18">
        <v>1</v>
      </c>
      <c r="C202" s="11">
        <v>2</v>
      </c>
      <c r="D202" s="11">
        <v>3</v>
      </c>
      <c r="E202" s="11">
        <v>4</v>
      </c>
      <c r="F202" s="11">
        <v>5</v>
      </c>
      <c r="G202" s="19">
        <v>6</v>
      </c>
      <c r="H202" s="11">
        <v>7</v>
      </c>
      <c r="I202" s="11">
        <v>8</v>
      </c>
      <c r="J202" s="11">
        <v>9</v>
      </c>
      <c r="K202" s="11">
        <v>10</v>
      </c>
      <c r="L202" s="19">
        <v>11</v>
      </c>
      <c r="M202" s="11">
        <v>12</v>
      </c>
      <c r="N202" s="11">
        <v>13</v>
      </c>
      <c r="O202" s="11">
        <v>14</v>
      </c>
      <c r="P202" s="11">
        <v>15</v>
      </c>
      <c r="Q202" s="19">
        <v>16</v>
      </c>
      <c r="R202" s="11">
        <v>17</v>
      </c>
      <c r="S202" s="11">
        <v>18</v>
      </c>
      <c r="T202" s="11">
        <v>19</v>
      </c>
      <c r="U202" s="11">
        <v>20</v>
      </c>
      <c r="V202" s="19">
        <v>21</v>
      </c>
      <c r="W202" s="11">
        <v>22</v>
      </c>
      <c r="X202" s="11">
        <v>23</v>
      </c>
      <c r="Y202" s="11">
        <v>24</v>
      </c>
      <c r="Z202" s="11">
        <v>25</v>
      </c>
      <c r="AA202" s="19">
        <v>26</v>
      </c>
      <c r="AB202" s="11">
        <v>27</v>
      </c>
      <c r="AC202" s="11">
        <v>28</v>
      </c>
      <c r="AD202" s="11">
        <v>29</v>
      </c>
      <c r="AE202" s="11">
        <v>30</v>
      </c>
      <c r="AF202" s="11">
        <v>31</v>
      </c>
      <c r="AG202" s="8" t="s">
        <v>0</v>
      </c>
      <c r="AH202" s="6" t="s">
        <v>1</v>
      </c>
      <c r="AI202" s="6" t="s">
        <v>2</v>
      </c>
      <c r="AJ202" s="6" t="s">
        <v>3</v>
      </c>
      <c r="AM202" s="355"/>
    </row>
    <row r="203" spans="1:78" x14ac:dyDescent="0.25">
      <c r="A203" s="54" t="s">
        <v>10</v>
      </c>
      <c r="B203" s="55">
        <v>48</v>
      </c>
      <c r="C203" s="56">
        <v>52</v>
      </c>
      <c r="D203" s="56">
        <v>46</v>
      </c>
      <c r="E203" s="56">
        <v>38</v>
      </c>
      <c r="F203" s="56">
        <v>49</v>
      </c>
      <c r="G203" s="57">
        <v>52</v>
      </c>
      <c r="H203" s="56">
        <v>55</v>
      </c>
      <c r="I203" s="56">
        <v>58</v>
      </c>
      <c r="J203" s="56">
        <v>59</v>
      </c>
      <c r="K203" s="56">
        <v>58</v>
      </c>
      <c r="L203" s="57">
        <v>69</v>
      </c>
      <c r="M203" s="56">
        <v>71</v>
      </c>
      <c r="N203" s="56">
        <v>72</v>
      </c>
      <c r="O203" s="56">
        <v>63</v>
      </c>
      <c r="P203" s="56">
        <v>57</v>
      </c>
      <c r="Q203" s="57">
        <v>56</v>
      </c>
      <c r="R203" s="56">
        <v>75</v>
      </c>
      <c r="S203" s="56">
        <v>61</v>
      </c>
      <c r="T203" s="56">
        <v>82</v>
      </c>
      <c r="U203" s="56">
        <v>81</v>
      </c>
      <c r="V203" s="57">
        <v>61</v>
      </c>
      <c r="W203" s="56">
        <v>60</v>
      </c>
      <c r="X203" s="56">
        <v>80</v>
      </c>
      <c r="Y203" s="56">
        <v>58</v>
      </c>
      <c r="Z203" s="56">
        <v>53</v>
      </c>
      <c r="AA203" s="57">
        <v>58</v>
      </c>
      <c r="AB203" s="56">
        <v>68</v>
      </c>
      <c r="AC203" s="56">
        <v>72</v>
      </c>
      <c r="AD203" s="56">
        <v>70</v>
      </c>
      <c r="AE203" s="56">
        <v>50</v>
      </c>
      <c r="AF203" s="56">
        <v>52</v>
      </c>
      <c r="AG203" s="58">
        <f t="shared" ref="AG203:AG211" si="125">SUM(B203:AF203)</f>
        <v>1884</v>
      </c>
      <c r="AH203" s="149">
        <f t="shared" ref="AH203:AH211" si="126">AVERAGE(B203:AF203)</f>
        <v>60.774193548387096</v>
      </c>
      <c r="AI203" s="122">
        <f t="shared" ref="AI203:AI211" si="127">MAX(B203:AF203)</f>
        <v>82</v>
      </c>
      <c r="AJ203" s="140">
        <f t="shared" ref="AJ203:AJ211" si="128">MIN(B203:AF203)</f>
        <v>38</v>
      </c>
      <c r="AK203" s="82">
        <f>(AG203+'Min. Temp. Data 1897-1898'!AG206)/62</f>
        <v>52.016129032258064</v>
      </c>
      <c r="AM203" s="355"/>
    </row>
    <row r="204" spans="1:78" x14ac:dyDescent="0.25">
      <c r="A204" s="12" t="s">
        <v>7</v>
      </c>
      <c r="B204" s="15">
        <v>46</v>
      </c>
      <c r="C204" s="3">
        <v>49</v>
      </c>
      <c r="D204" s="3">
        <v>45</v>
      </c>
      <c r="E204" s="3">
        <v>37</v>
      </c>
      <c r="F204" s="3">
        <v>45</v>
      </c>
      <c r="G204" s="22">
        <v>50</v>
      </c>
      <c r="H204" s="3">
        <v>50</v>
      </c>
      <c r="I204" s="3">
        <v>50</v>
      </c>
      <c r="J204" s="3">
        <v>55</v>
      </c>
      <c r="K204" s="3">
        <v>58</v>
      </c>
      <c r="L204" s="22">
        <v>70</v>
      </c>
      <c r="M204" s="3">
        <v>70</v>
      </c>
      <c r="N204" s="3">
        <v>72</v>
      </c>
      <c r="O204" s="3">
        <v>62</v>
      </c>
      <c r="P204" s="3">
        <v>57</v>
      </c>
      <c r="Q204" s="22">
        <v>58</v>
      </c>
      <c r="R204" s="3">
        <v>65</v>
      </c>
      <c r="S204" s="3">
        <v>55</v>
      </c>
      <c r="T204" s="3">
        <v>81</v>
      </c>
      <c r="U204" s="3">
        <v>80</v>
      </c>
      <c r="V204" s="22">
        <v>62</v>
      </c>
      <c r="W204" s="3">
        <v>61</v>
      </c>
      <c r="X204" s="3">
        <v>77</v>
      </c>
      <c r="Y204" s="3">
        <v>60</v>
      </c>
      <c r="Z204" s="3">
        <v>58</v>
      </c>
      <c r="AA204" s="22">
        <v>56</v>
      </c>
      <c r="AB204" s="3">
        <v>68</v>
      </c>
      <c r="AC204" s="3">
        <v>73</v>
      </c>
      <c r="AD204" s="3">
        <v>66</v>
      </c>
      <c r="AE204" s="3">
        <v>57</v>
      </c>
      <c r="AF204" s="3">
        <v>52</v>
      </c>
      <c r="AG204" s="29">
        <f t="shared" si="125"/>
        <v>1845</v>
      </c>
      <c r="AH204" s="152">
        <f t="shared" si="126"/>
        <v>59.516129032258064</v>
      </c>
      <c r="AI204" s="123">
        <f t="shared" si="127"/>
        <v>81</v>
      </c>
      <c r="AJ204" s="143">
        <f t="shared" si="128"/>
        <v>37</v>
      </c>
      <c r="AK204" s="82">
        <f>(AG204+'Min. Temp. Data 1897-1898'!AG207)/62</f>
        <v>50.241935483870968</v>
      </c>
      <c r="AL204" s="362">
        <f>AK203-AK204</f>
        <v>1.7741935483870961</v>
      </c>
      <c r="AM204" s="355"/>
    </row>
    <row r="205" spans="1:78" ht="13.8" thickBot="1" x14ac:dyDescent="0.3">
      <c r="A205" s="39" t="s">
        <v>6</v>
      </c>
      <c r="B205" s="17">
        <f t="shared" ref="B205:AF205" si="129">B203-B204</f>
        <v>2</v>
      </c>
      <c r="C205" s="16">
        <f t="shared" si="129"/>
        <v>3</v>
      </c>
      <c r="D205" s="16">
        <f t="shared" si="129"/>
        <v>1</v>
      </c>
      <c r="E205" s="16">
        <f t="shared" si="129"/>
        <v>1</v>
      </c>
      <c r="F205" s="16">
        <f t="shared" si="129"/>
        <v>4</v>
      </c>
      <c r="G205" s="23">
        <f t="shared" si="129"/>
        <v>2</v>
      </c>
      <c r="H205" s="16">
        <f t="shared" si="129"/>
        <v>5</v>
      </c>
      <c r="I205" s="16">
        <f t="shared" si="129"/>
        <v>8</v>
      </c>
      <c r="J205" s="16">
        <f t="shared" si="129"/>
        <v>4</v>
      </c>
      <c r="K205" s="16">
        <f t="shared" si="129"/>
        <v>0</v>
      </c>
      <c r="L205" s="23">
        <f t="shared" si="129"/>
        <v>-1</v>
      </c>
      <c r="M205" s="16">
        <f t="shared" si="129"/>
        <v>1</v>
      </c>
      <c r="N205" s="16">
        <f t="shared" si="129"/>
        <v>0</v>
      </c>
      <c r="O205" s="16">
        <f t="shared" si="129"/>
        <v>1</v>
      </c>
      <c r="P205" s="16">
        <f t="shared" si="129"/>
        <v>0</v>
      </c>
      <c r="Q205" s="23">
        <f t="shared" si="129"/>
        <v>-2</v>
      </c>
      <c r="R205" s="229">
        <f t="shared" si="129"/>
        <v>10</v>
      </c>
      <c r="S205" s="16">
        <f t="shared" si="129"/>
        <v>6</v>
      </c>
      <c r="T205" s="16">
        <f t="shared" si="129"/>
        <v>1</v>
      </c>
      <c r="U205" s="16">
        <f t="shared" si="129"/>
        <v>1</v>
      </c>
      <c r="V205" s="23">
        <f t="shared" si="129"/>
        <v>-1</v>
      </c>
      <c r="W205" s="16">
        <f t="shared" si="129"/>
        <v>-1</v>
      </c>
      <c r="X205" s="16">
        <f t="shared" si="129"/>
        <v>3</v>
      </c>
      <c r="Y205" s="16">
        <f t="shared" si="129"/>
        <v>-2</v>
      </c>
      <c r="Z205" s="16">
        <f t="shared" si="129"/>
        <v>-5</v>
      </c>
      <c r="AA205" s="23">
        <f t="shared" si="129"/>
        <v>2</v>
      </c>
      <c r="AB205" s="16">
        <f t="shared" si="129"/>
        <v>0</v>
      </c>
      <c r="AC205" s="16">
        <f t="shared" si="129"/>
        <v>-1</v>
      </c>
      <c r="AD205" s="16">
        <f t="shared" si="129"/>
        <v>4</v>
      </c>
      <c r="AE205" s="230">
        <f t="shared" si="129"/>
        <v>-7</v>
      </c>
      <c r="AF205" s="16">
        <f t="shared" si="129"/>
        <v>0</v>
      </c>
      <c r="AG205" s="25">
        <f t="shared" si="125"/>
        <v>39</v>
      </c>
      <c r="AH205" s="153">
        <f t="shared" si="126"/>
        <v>1.2580645161290323</v>
      </c>
      <c r="AI205" s="137">
        <f t="shared" si="127"/>
        <v>10</v>
      </c>
      <c r="AJ205" s="146">
        <f t="shared" si="128"/>
        <v>-7</v>
      </c>
      <c r="AM205" s="355"/>
    </row>
    <row r="206" spans="1:78" x14ac:dyDescent="0.25">
      <c r="A206" s="54" t="s">
        <v>10</v>
      </c>
      <c r="B206" s="55">
        <v>48</v>
      </c>
      <c r="C206" s="56">
        <v>52</v>
      </c>
      <c r="D206" s="56">
        <v>46</v>
      </c>
      <c r="E206" s="56">
        <v>38</v>
      </c>
      <c r="F206" s="56">
        <v>49</v>
      </c>
      <c r="G206" s="57">
        <v>52</v>
      </c>
      <c r="H206" s="56">
        <v>55</v>
      </c>
      <c r="I206" s="56">
        <v>58</v>
      </c>
      <c r="J206" s="56">
        <v>59</v>
      </c>
      <c r="K206" s="56">
        <v>58</v>
      </c>
      <c r="L206" s="57">
        <v>69</v>
      </c>
      <c r="M206" s="56">
        <v>71</v>
      </c>
      <c r="N206" s="56">
        <v>72</v>
      </c>
      <c r="O206" s="56">
        <v>63</v>
      </c>
      <c r="P206" s="56">
        <v>57</v>
      </c>
      <c r="Q206" s="57">
        <v>56</v>
      </c>
      <c r="R206" s="56">
        <v>75</v>
      </c>
      <c r="S206" s="56">
        <v>61</v>
      </c>
      <c r="T206" s="56">
        <v>82</v>
      </c>
      <c r="U206" s="56">
        <v>81</v>
      </c>
      <c r="V206" s="57">
        <v>61</v>
      </c>
      <c r="W206" s="56">
        <v>60</v>
      </c>
      <c r="X206" s="56">
        <v>80</v>
      </c>
      <c r="Y206" s="56">
        <v>58</v>
      </c>
      <c r="Z206" s="56">
        <v>53</v>
      </c>
      <c r="AA206" s="57">
        <v>58</v>
      </c>
      <c r="AB206" s="56">
        <v>68</v>
      </c>
      <c r="AC206" s="56">
        <v>72</v>
      </c>
      <c r="AD206" s="56">
        <v>70</v>
      </c>
      <c r="AE206" s="56">
        <v>50</v>
      </c>
      <c r="AF206" s="56">
        <v>52</v>
      </c>
      <c r="AG206" s="58">
        <f t="shared" si="125"/>
        <v>1884</v>
      </c>
      <c r="AH206" s="149">
        <f t="shared" si="126"/>
        <v>60.774193548387096</v>
      </c>
      <c r="AI206" s="122">
        <f t="shared" si="127"/>
        <v>82</v>
      </c>
      <c r="AJ206" s="140">
        <f t="shared" si="128"/>
        <v>38</v>
      </c>
      <c r="AK206" s="30">
        <f>(AG206+'Min. Temp. Data 1897-1898'!AG209)/62</f>
        <v>52.016129032258064</v>
      </c>
      <c r="AM206" s="355"/>
    </row>
    <row r="207" spans="1:78" x14ac:dyDescent="0.25">
      <c r="A207" s="35" t="s">
        <v>45</v>
      </c>
      <c r="B207" s="14">
        <v>49</v>
      </c>
      <c r="C207" s="32">
        <v>51</v>
      </c>
      <c r="D207" s="32">
        <v>48</v>
      </c>
      <c r="E207" s="32">
        <v>39</v>
      </c>
      <c r="F207" s="32">
        <v>49</v>
      </c>
      <c r="G207" s="21">
        <v>52</v>
      </c>
      <c r="H207" s="32">
        <v>51</v>
      </c>
      <c r="I207" s="32">
        <v>57</v>
      </c>
      <c r="J207" s="32">
        <v>60</v>
      </c>
      <c r="K207" s="32">
        <v>61</v>
      </c>
      <c r="L207" s="21">
        <v>71</v>
      </c>
      <c r="M207" s="32">
        <v>74</v>
      </c>
      <c r="N207" s="32">
        <v>72</v>
      </c>
      <c r="O207" s="32">
        <v>65</v>
      </c>
      <c r="P207" s="32">
        <v>60</v>
      </c>
      <c r="Q207" s="21">
        <v>56</v>
      </c>
      <c r="R207" s="32">
        <v>74</v>
      </c>
      <c r="S207" s="32">
        <v>52</v>
      </c>
      <c r="T207" s="32">
        <v>82</v>
      </c>
      <c r="U207" s="32">
        <v>81</v>
      </c>
      <c r="V207" s="21">
        <v>60</v>
      </c>
      <c r="W207" s="32">
        <v>65</v>
      </c>
      <c r="X207" s="32">
        <v>81</v>
      </c>
      <c r="Y207" s="32">
        <v>54</v>
      </c>
      <c r="Z207" s="32">
        <v>55</v>
      </c>
      <c r="AA207" s="21">
        <v>59</v>
      </c>
      <c r="AB207" s="32">
        <v>71</v>
      </c>
      <c r="AC207" s="32">
        <v>74</v>
      </c>
      <c r="AD207" s="32">
        <v>71</v>
      </c>
      <c r="AE207" s="32">
        <v>52</v>
      </c>
      <c r="AF207" s="32">
        <v>54</v>
      </c>
      <c r="AG207" s="29">
        <f>SUM(B207:AF207)</f>
        <v>1900</v>
      </c>
      <c r="AH207" s="152">
        <f>AVERAGE(B207:AF207)</f>
        <v>61.29032258064516</v>
      </c>
      <c r="AI207" s="123">
        <f>MAX(B207:AF207)</f>
        <v>82</v>
      </c>
      <c r="AJ207" s="143">
        <f>MIN(B207:AF207)</f>
        <v>39</v>
      </c>
      <c r="AK207" s="30">
        <f>(AG207+'Min. Temp. Data 1897-1898'!AG210)/62</f>
        <v>51.451612903225808</v>
      </c>
      <c r="AL207" s="362">
        <f>AK206-AK207</f>
        <v>0.56451612903225623</v>
      </c>
      <c r="AM207" s="355"/>
    </row>
    <row r="208" spans="1:78" ht="13.8" thickBot="1" x14ac:dyDescent="0.3">
      <c r="A208" s="39" t="s">
        <v>6</v>
      </c>
      <c r="B208" s="17">
        <f t="shared" ref="B208:AF208" si="130">B206-B207</f>
        <v>-1</v>
      </c>
      <c r="C208" s="16">
        <f t="shared" si="130"/>
        <v>1</v>
      </c>
      <c r="D208" s="16">
        <f t="shared" si="130"/>
        <v>-2</v>
      </c>
      <c r="E208" s="16">
        <f t="shared" si="130"/>
        <v>-1</v>
      </c>
      <c r="F208" s="16">
        <f t="shared" si="130"/>
        <v>0</v>
      </c>
      <c r="G208" s="23">
        <f t="shared" si="130"/>
        <v>0</v>
      </c>
      <c r="H208" s="16">
        <f t="shared" si="130"/>
        <v>4</v>
      </c>
      <c r="I208" s="16">
        <f t="shared" si="130"/>
        <v>1</v>
      </c>
      <c r="J208" s="16">
        <f t="shared" si="130"/>
        <v>-1</v>
      </c>
      <c r="K208" s="16">
        <f t="shared" si="130"/>
        <v>-3</v>
      </c>
      <c r="L208" s="23">
        <f t="shared" si="130"/>
        <v>-2</v>
      </c>
      <c r="M208" s="16">
        <f t="shared" si="130"/>
        <v>-3</v>
      </c>
      <c r="N208" s="16">
        <f t="shared" si="130"/>
        <v>0</v>
      </c>
      <c r="O208" s="16">
        <f t="shared" si="130"/>
        <v>-2</v>
      </c>
      <c r="P208" s="16">
        <f t="shared" si="130"/>
        <v>-3</v>
      </c>
      <c r="Q208" s="23">
        <f t="shared" si="130"/>
        <v>0</v>
      </c>
      <c r="R208" s="16">
        <f t="shared" si="130"/>
        <v>1</v>
      </c>
      <c r="S208" s="229">
        <f t="shared" si="130"/>
        <v>9</v>
      </c>
      <c r="T208" s="16">
        <f t="shared" si="130"/>
        <v>0</v>
      </c>
      <c r="U208" s="16">
        <f t="shared" si="130"/>
        <v>0</v>
      </c>
      <c r="V208" s="23">
        <f t="shared" si="130"/>
        <v>1</v>
      </c>
      <c r="W208" s="230">
        <f t="shared" si="130"/>
        <v>-5</v>
      </c>
      <c r="X208" s="16">
        <f t="shared" si="130"/>
        <v>-1</v>
      </c>
      <c r="Y208" s="16">
        <f t="shared" si="130"/>
        <v>4</v>
      </c>
      <c r="Z208" s="16">
        <f t="shared" si="130"/>
        <v>-2</v>
      </c>
      <c r="AA208" s="23">
        <f t="shared" si="130"/>
        <v>-1</v>
      </c>
      <c r="AB208" s="16">
        <f t="shared" si="130"/>
        <v>-3</v>
      </c>
      <c r="AC208" s="16">
        <f t="shared" si="130"/>
        <v>-2</v>
      </c>
      <c r="AD208" s="16">
        <f t="shared" si="130"/>
        <v>-1</v>
      </c>
      <c r="AE208" s="16">
        <f t="shared" si="130"/>
        <v>-2</v>
      </c>
      <c r="AF208" s="16">
        <f t="shared" si="130"/>
        <v>-2</v>
      </c>
      <c r="AG208" s="25">
        <f t="shared" si="125"/>
        <v>-16</v>
      </c>
      <c r="AH208" s="153">
        <f t="shared" si="126"/>
        <v>-0.5161290322580645</v>
      </c>
      <c r="AI208" s="137">
        <f t="shared" si="127"/>
        <v>9</v>
      </c>
      <c r="AJ208" s="146">
        <f t="shared" si="128"/>
        <v>-5</v>
      </c>
      <c r="AK208" s="128"/>
      <c r="AM208" s="355"/>
    </row>
    <row r="209" spans="1:39" x14ac:dyDescent="0.25">
      <c r="A209" s="54" t="s">
        <v>10</v>
      </c>
      <c r="B209" s="55">
        <v>48</v>
      </c>
      <c r="C209" s="56">
        <v>52</v>
      </c>
      <c r="D209" s="56">
        <v>46</v>
      </c>
      <c r="E209" s="56">
        <v>38</v>
      </c>
      <c r="F209" s="56">
        <v>49</v>
      </c>
      <c r="G209" s="57">
        <v>52</v>
      </c>
      <c r="H209" s="56">
        <v>55</v>
      </c>
      <c r="I209" s="56">
        <v>58</v>
      </c>
      <c r="J209" s="56">
        <v>59</v>
      </c>
      <c r="K209" s="56">
        <v>58</v>
      </c>
      <c r="L209" s="57">
        <v>69</v>
      </c>
      <c r="M209" s="56">
        <v>71</v>
      </c>
      <c r="N209" s="56">
        <v>72</v>
      </c>
      <c r="O209" s="56">
        <v>63</v>
      </c>
      <c r="P209" s="56">
        <v>57</v>
      </c>
      <c r="Q209" s="57">
        <v>56</v>
      </c>
      <c r="R209" s="56">
        <v>75</v>
      </c>
      <c r="S209" s="56">
        <v>61</v>
      </c>
      <c r="T209" s="56">
        <v>82</v>
      </c>
      <c r="U209" s="56">
        <v>81</v>
      </c>
      <c r="V209" s="57">
        <v>61</v>
      </c>
      <c r="W209" s="56">
        <v>60</v>
      </c>
      <c r="X209" s="56">
        <v>80</v>
      </c>
      <c r="Y209" s="56">
        <v>58</v>
      </c>
      <c r="Z209" s="56">
        <v>53</v>
      </c>
      <c r="AA209" s="57">
        <v>58</v>
      </c>
      <c r="AB209" s="56">
        <v>68</v>
      </c>
      <c r="AC209" s="56">
        <v>72</v>
      </c>
      <c r="AD209" s="56">
        <v>70</v>
      </c>
      <c r="AE209" s="56">
        <v>50</v>
      </c>
      <c r="AF209" s="56">
        <v>52</v>
      </c>
      <c r="AG209" s="58">
        <f t="shared" si="125"/>
        <v>1884</v>
      </c>
      <c r="AH209" s="149">
        <f t="shared" si="126"/>
        <v>60.774193548387096</v>
      </c>
      <c r="AI209" s="122">
        <f t="shared" si="127"/>
        <v>82</v>
      </c>
      <c r="AJ209" s="140">
        <f t="shared" si="128"/>
        <v>38</v>
      </c>
      <c r="AK209" s="30">
        <f>(AG209+'Min. Temp. Data 1897-1898'!AG212)/62</f>
        <v>52.016129032258064</v>
      </c>
      <c r="AM209" s="308"/>
    </row>
    <row r="210" spans="1:39" x14ac:dyDescent="0.25">
      <c r="A210" s="12" t="s">
        <v>12</v>
      </c>
      <c r="B210" s="14">
        <v>53</v>
      </c>
      <c r="C210" s="32">
        <v>47</v>
      </c>
      <c r="D210" s="32">
        <v>54</v>
      </c>
      <c r="E210" s="32">
        <v>39</v>
      </c>
      <c r="F210" s="32">
        <v>50</v>
      </c>
      <c r="G210" s="21">
        <v>57</v>
      </c>
      <c r="H210" s="32">
        <v>62</v>
      </c>
      <c r="I210" s="32">
        <v>65</v>
      </c>
      <c r="J210" s="32">
        <v>63</v>
      </c>
      <c r="K210" s="32">
        <v>67</v>
      </c>
      <c r="L210" s="21">
        <v>72</v>
      </c>
      <c r="M210" s="32">
        <v>78</v>
      </c>
      <c r="N210" s="32">
        <v>71</v>
      </c>
      <c r="O210" s="32">
        <v>70</v>
      </c>
      <c r="P210" s="32">
        <v>61</v>
      </c>
      <c r="Q210" s="21">
        <v>58</v>
      </c>
      <c r="R210" s="32">
        <v>78</v>
      </c>
      <c r="S210" s="32">
        <v>65</v>
      </c>
      <c r="T210" s="32">
        <v>84</v>
      </c>
      <c r="U210" s="32">
        <v>82</v>
      </c>
      <c r="V210" s="21">
        <v>62</v>
      </c>
      <c r="W210" s="32">
        <v>63</v>
      </c>
      <c r="X210" s="32">
        <v>77</v>
      </c>
      <c r="Y210" s="32">
        <v>61</v>
      </c>
      <c r="Z210" s="32">
        <v>60</v>
      </c>
      <c r="AA210" s="21">
        <v>66</v>
      </c>
      <c r="AB210" s="32">
        <v>70</v>
      </c>
      <c r="AC210" s="32">
        <v>74</v>
      </c>
      <c r="AD210" s="32">
        <v>70</v>
      </c>
      <c r="AE210" s="32">
        <v>55</v>
      </c>
      <c r="AF210" s="32">
        <v>55</v>
      </c>
      <c r="AG210" s="29">
        <f t="shared" si="125"/>
        <v>1989</v>
      </c>
      <c r="AH210" s="152">
        <f t="shared" si="126"/>
        <v>64.161290322580641</v>
      </c>
      <c r="AI210" s="123">
        <f t="shared" si="127"/>
        <v>84</v>
      </c>
      <c r="AJ210" s="143">
        <f t="shared" si="128"/>
        <v>39</v>
      </c>
      <c r="AK210" s="30">
        <f>(AG210+'Min. Temp. Data 1897-1898'!AG213)/62</f>
        <v>52.338709677419352</v>
      </c>
      <c r="AL210" s="361">
        <f>AK209-AK210</f>
        <v>-0.32258064516128826</v>
      </c>
      <c r="AM210" s="308"/>
    </row>
    <row r="211" spans="1:39" ht="13.8" thickBot="1" x14ac:dyDescent="0.3">
      <c r="A211" s="39" t="s">
        <v>6</v>
      </c>
      <c r="B211" s="17">
        <f t="shared" ref="B211:AF211" si="131">B209-B210</f>
        <v>-5</v>
      </c>
      <c r="C211" s="229">
        <f t="shared" si="131"/>
        <v>5</v>
      </c>
      <c r="D211" s="16">
        <f t="shared" si="131"/>
        <v>-8</v>
      </c>
      <c r="E211" s="16">
        <f t="shared" si="131"/>
        <v>-1</v>
      </c>
      <c r="F211" s="16">
        <f t="shared" si="131"/>
        <v>-1</v>
      </c>
      <c r="G211" s="23">
        <f t="shared" si="131"/>
        <v>-5</v>
      </c>
      <c r="H211" s="16">
        <f t="shared" si="131"/>
        <v>-7</v>
      </c>
      <c r="I211" s="16">
        <f t="shared" si="131"/>
        <v>-7</v>
      </c>
      <c r="J211" s="16">
        <f t="shared" si="131"/>
        <v>-4</v>
      </c>
      <c r="K211" s="230">
        <f t="shared" si="131"/>
        <v>-9</v>
      </c>
      <c r="L211" s="23">
        <f t="shared" si="131"/>
        <v>-3</v>
      </c>
      <c r="M211" s="16">
        <f t="shared" si="131"/>
        <v>-7</v>
      </c>
      <c r="N211" s="16">
        <f t="shared" si="131"/>
        <v>1</v>
      </c>
      <c r="O211" s="16">
        <f t="shared" si="131"/>
        <v>-7</v>
      </c>
      <c r="P211" s="16">
        <f t="shared" si="131"/>
        <v>-4</v>
      </c>
      <c r="Q211" s="23">
        <f t="shared" si="131"/>
        <v>-2</v>
      </c>
      <c r="R211" s="16">
        <f t="shared" si="131"/>
        <v>-3</v>
      </c>
      <c r="S211" s="16">
        <f t="shared" si="131"/>
        <v>-4</v>
      </c>
      <c r="T211" s="16">
        <f t="shared" si="131"/>
        <v>-2</v>
      </c>
      <c r="U211" s="16">
        <f t="shared" si="131"/>
        <v>-1</v>
      </c>
      <c r="V211" s="23">
        <f t="shared" si="131"/>
        <v>-1</v>
      </c>
      <c r="W211" s="16">
        <f t="shared" si="131"/>
        <v>-3</v>
      </c>
      <c r="X211" s="16">
        <f t="shared" si="131"/>
        <v>3</v>
      </c>
      <c r="Y211" s="16">
        <f t="shared" si="131"/>
        <v>-3</v>
      </c>
      <c r="Z211" s="16">
        <f t="shared" si="131"/>
        <v>-7</v>
      </c>
      <c r="AA211" s="23">
        <f t="shared" si="131"/>
        <v>-8</v>
      </c>
      <c r="AB211" s="16">
        <f t="shared" si="131"/>
        <v>-2</v>
      </c>
      <c r="AC211" s="16">
        <f t="shared" si="131"/>
        <v>-2</v>
      </c>
      <c r="AD211" s="16">
        <f t="shared" si="131"/>
        <v>0</v>
      </c>
      <c r="AE211" s="16">
        <f t="shared" si="131"/>
        <v>-5</v>
      </c>
      <c r="AF211" s="16">
        <f t="shared" si="131"/>
        <v>-3</v>
      </c>
      <c r="AG211" s="25">
        <f t="shared" si="125"/>
        <v>-105</v>
      </c>
      <c r="AH211" s="153">
        <f t="shared" si="126"/>
        <v>-3.3870967741935485</v>
      </c>
      <c r="AI211" s="137">
        <f t="shared" si="127"/>
        <v>5</v>
      </c>
      <c r="AJ211" s="146">
        <f t="shared" si="128"/>
        <v>-9</v>
      </c>
      <c r="AM211" s="308"/>
    </row>
    <row r="212" spans="1:39" ht="15.6" x14ac:dyDescent="0.3">
      <c r="A212" s="37" t="s">
        <v>24</v>
      </c>
      <c r="B212" s="18">
        <v>1</v>
      </c>
      <c r="C212" s="11">
        <v>2</v>
      </c>
      <c r="D212" s="11">
        <v>3</v>
      </c>
      <c r="E212" s="11">
        <v>4</v>
      </c>
      <c r="F212" s="11">
        <v>5</v>
      </c>
      <c r="G212" s="19">
        <v>6</v>
      </c>
      <c r="H212" s="11">
        <v>7</v>
      </c>
      <c r="I212" s="11">
        <v>8</v>
      </c>
      <c r="J212" s="11">
        <v>9</v>
      </c>
      <c r="K212" s="11">
        <v>10</v>
      </c>
      <c r="L212" s="19">
        <v>11</v>
      </c>
      <c r="M212" s="11">
        <v>12</v>
      </c>
      <c r="N212" s="11">
        <v>13</v>
      </c>
      <c r="O212" s="11">
        <v>14</v>
      </c>
      <c r="P212" s="11">
        <v>15</v>
      </c>
      <c r="Q212" s="19">
        <v>16</v>
      </c>
      <c r="R212" s="11">
        <v>17</v>
      </c>
      <c r="S212" s="11">
        <v>18</v>
      </c>
      <c r="T212" s="11">
        <v>19</v>
      </c>
      <c r="U212" s="11">
        <v>20</v>
      </c>
      <c r="V212" s="19">
        <v>21</v>
      </c>
      <c r="W212" s="11">
        <v>22</v>
      </c>
      <c r="X212" s="11">
        <v>23</v>
      </c>
      <c r="Y212" s="11">
        <v>24</v>
      </c>
      <c r="Z212" s="11">
        <v>25</v>
      </c>
      <c r="AA212" s="19">
        <v>26</v>
      </c>
      <c r="AB212" s="11">
        <v>27</v>
      </c>
      <c r="AC212" s="11">
        <v>28</v>
      </c>
      <c r="AD212" s="11">
        <v>29</v>
      </c>
      <c r="AE212" s="11">
        <v>30</v>
      </c>
      <c r="AF212" s="61" t="s">
        <v>4</v>
      </c>
      <c r="AG212" s="8" t="s">
        <v>0</v>
      </c>
      <c r="AH212" s="6" t="s">
        <v>1</v>
      </c>
      <c r="AI212" s="6" t="s">
        <v>2</v>
      </c>
      <c r="AJ212" s="6" t="s">
        <v>3</v>
      </c>
      <c r="AM212" s="355"/>
    </row>
    <row r="213" spans="1:39" x14ac:dyDescent="0.25">
      <c r="A213" s="54" t="s">
        <v>10</v>
      </c>
      <c r="B213" s="55">
        <v>54</v>
      </c>
      <c r="C213" s="56">
        <v>60</v>
      </c>
      <c r="D213" s="56">
        <v>54</v>
      </c>
      <c r="E213" s="56">
        <v>53</v>
      </c>
      <c r="F213" s="56">
        <v>43</v>
      </c>
      <c r="G213" s="57">
        <v>48</v>
      </c>
      <c r="H213" s="56">
        <v>52</v>
      </c>
      <c r="I213" s="56">
        <v>63</v>
      </c>
      <c r="J213" s="56">
        <v>67</v>
      </c>
      <c r="K213" s="56">
        <v>68</v>
      </c>
      <c r="L213" s="57">
        <v>55</v>
      </c>
      <c r="M213" s="56">
        <v>70</v>
      </c>
      <c r="N213" s="56">
        <v>71</v>
      </c>
      <c r="O213" s="56">
        <v>54</v>
      </c>
      <c r="P213" s="56">
        <v>51</v>
      </c>
      <c r="Q213" s="57">
        <v>74</v>
      </c>
      <c r="R213" s="60">
        <v>86</v>
      </c>
      <c r="S213" s="60">
        <v>86</v>
      </c>
      <c r="T213" s="60">
        <v>69</v>
      </c>
      <c r="U213" s="56">
        <v>70</v>
      </c>
      <c r="V213" s="57">
        <v>65</v>
      </c>
      <c r="W213" s="60">
        <v>74</v>
      </c>
      <c r="X213" s="60">
        <v>78</v>
      </c>
      <c r="Y213" s="56">
        <v>80</v>
      </c>
      <c r="Z213" s="56">
        <v>65</v>
      </c>
      <c r="AA213" s="57">
        <v>59</v>
      </c>
      <c r="AB213" s="56">
        <v>49</v>
      </c>
      <c r="AC213" s="56">
        <v>43</v>
      </c>
      <c r="AD213" s="56">
        <v>67</v>
      </c>
      <c r="AE213" s="56">
        <v>75</v>
      </c>
      <c r="AF213" s="51"/>
      <c r="AG213" s="58">
        <f t="shared" ref="AG213:AG221" si="132">SUM(B213:AF213)</f>
        <v>1903</v>
      </c>
      <c r="AH213" s="149">
        <f t="shared" ref="AH213:AH221" si="133">AVERAGE(B213:AF213)</f>
        <v>63.43333333333333</v>
      </c>
      <c r="AI213" s="122">
        <f t="shared" ref="AI213:AI221" si="134">MAX(B213:AF213)</f>
        <v>86</v>
      </c>
      <c r="AJ213" s="140">
        <f t="shared" ref="AJ213:AJ221" si="135">MIN(B213:AF213)</f>
        <v>43</v>
      </c>
      <c r="AK213" s="82">
        <f>(AG213+'Min. Temp. Data 1897-1898'!AG216)/60</f>
        <v>53.883333333333333</v>
      </c>
      <c r="AM213" s="355"/>
    </row>
    <row r="214" spans="1:39" x14ac:dyDescent="0.25">
      <c r="A214" s="12" t="s">
        <v>7</v>
      </c>
      <c r="B214" s="15">
        <v>50</v>
      </c>
      <c r="C214" s="3">
        <v>60</v>
      </c>
      <c r="D214" s="3">
        <v>60</v>
      </c>
      <c r="E214" s="3">
        <v>60</v>
      </c>
      <c r="F214" s="3">
        <v>38</v>
      </c>
      <c r="G214" s="22">
        <v>47</v>
      </c>
      <c r="H214" s="3">
        <v>52</v>
      </c>
      <c r="I214" s="3">
        <v>60</v>
      </c>
      <c r="J214" s="3">
        <v>70</v>
      </c>
      <c r="K214" s="3">
        <v>65</v>
      </c>
      <c r="L214" s="22">
        <v>65</v>
      </c>
      <c r="M214" s="3">
        <v>69</v>
      </c>
      <c r="N214" s="3">
        <v>70</v>
      </c>
      <c r="O214" s="3">
        <v>65</v>
      </c>
      <c r="P214" s="3">
        <v>65</v>
      </c>
      <c r="Q214" s="22">
        <v>71</v>
      </c>
      <c r="R214" s="32">
        <v>80</v>
      </c>
      <c r="S214" s="28">
        <v>83</v>
      </c>
      <c r="T214" s="28">
        <v>75</v>
      </c>
      <c r="U214" s="3">
        <v>68</v>
      </c>
      <c r="V214" s="21">
        <v>64</v>
      </c>
      <c r="W214" s="32">
        <v>74</v>
      </c>
      <c r="X214" s="32">
        <v>79</v>
      </c>
      <c r="Y214" s="3">
        <v>75</v>
      </c>
      <c r="Z214" s="3">
        <v>75</v>
      </c>
      <c r="AA214" s="22">
        <v>65</v>
      </c>
      <c r="AB214" s="3">
        <v>55</v>
      </c>
      <c r="AC214" s="3">
        <v>45</v>
      </c>
      <c r="AD214" s="3">
        <v>65</v>
      </c>
      <c r="AE214" s="3">
        <v>70</v>
      </c>
      <c r="AF214" s="51"/>
      <c r="AG214" s="29">
        <f t="shared" si="132"/>
        <v>1940</v>
      </c>
      <c r="AH214" s="152">
        <f t="shared" si="133"/>
        <v>64.666666666666671</v>
      </c>
      <c r="AI214" s="123">
        <f t="shared" si="134"/>
        <v>83</v>
      </c>
      <c r="AJ214" s="143">
        <f t="shared" si="135"/>
        <v>38</v>
      </c>
      <c r="AK214" s="82">
        <f>(AG214+'Min. Temp. Data 1897-1898'!AG217)/60</f>
        <v>53.55</v>
      </c>
      <c r="AL214" s="362">
        <f>AK213-AK214</f>
        <v>0.3333333333333357</v>
      </c>
      <c r="AM214" s="355"/>
    </row>
    <row r="215" spans="1:39" ht="13.8" thickBot="1" x14ac:dyDescent="0.3">
      <c r="A215" s="39" t="s">
        <v>6</v>
      </c>
      <c r="B215" s="17">
        <f t="shared" ref="B215:AE215" si="136">B213-B214</f>
        <v>4</v>
      </c>
      <c r="C215" s="16">
        <f t="shared" si="136"/>
        <v>0</v>
      </c>
      <c r="D215" s="16">
        <f t="shared" si="136"/>
        <v>-6</v>
      </c>
      <c r="E215" s="16">
        <f t="shared" si="136"/>
        <v>-7</v>
      </c>
      <c r="F215" s="16">
        <f t="shared" si="136"/>
        <v>5</v>
      </c>
      <c r="G215" s="23">
        <f t="shared" si="136"/>
        <v>1</v>
      </c>
      <c r="H215" s="16">
        <f t="shared" si="136"/>
        <v>0</v>
      </c>
      <c r="I215" s="16">
        <f t="shared" si="136"/>
        <v>3</v>
      </c>
      <c r="J215" s="16">
        <f t="shared" si="136"/>
        <v>-3</v>
      </c>
      <c r="K215" s="16">
        <f t="shared" si="136"/>
        <v>3</v>
      </c>
      <c r="L215" s="23">
        <f t="shared" si="136"/>
        <v>-10</v>
      </c>
      <c r="M215" s="16">
        <f t="shared" si="136"/>
        <v>1</v>
      </c>
      <c r="N215" s="16">
        <f t="shared" si="136"/>
        <v>1</v>
      </c>
      <c r="O215" s="16">
        <f t="shared" si="136"/>
        <v>-11</v>
      </c>
      <c r="P215" s="230">
        <f t="shared" si="136"/>
        <v>-14</v>
      </c>
      <c r="Q215" s="23">
        <f t="shared" si="136"/>
        <v>3</v>
      </c>
      <c r="R215" s="229">
        <f t="shared" si="136"/>
        <v>6</v>
      </c>
      <c r="S215" s="16">
        <f t="shared" si="136"/>
        <v>3</v>
      </c>
      <c r="T215" s="16">
        <f t="shared" si="136"/>
        <v>-6</v>
      </c>
      <c r="U215" s="16">
        <f t="shared" si="136"/>
        <v>2</v>
      </c>
      <c r="V215" s="23">
        <f t="shared" si="136"/>
        <v>1</v>
      </c>
      <c r="W215" s="16">
        <f t="shared" si="136"/>
        <v>0</v>
      </c>
      <c r="X215" s="16">
        <f t="shared" si="136"/>
        <v>-1</v>
      </c>
      <c r="Y215" s="16">
        <f t="shared" si="136"/>
        <v>5</v>
      </c>
      <c r="Z215" s="16">
        <f t="shared" si="136"/>
        <v>-10</v>
      </c>
      <c r="AA215" s="23">
        <f t="shared" si="136"/>
        <v>-6</v>
      </c>
      <c r="AB215" s="16">
        <f t="shared" si="136"/>
        <v>-6</v>
      </c>
      <c r="AC215" s="16">
        <f t="shared" si="136"/>
        <v>-2</v>
      </c>
      <c r="AD215" s="16">
        <f t="shared" si="136"/>
        <v>2</v>
      </c>
      <c r="AE215" s="16">
        <f t="shared" si="136"/>
        <v>5</v>
      </c>
      <c r="AF215" s="76"/>
      <c r="AG215" s="25">
        <f t="shared" si="132"/>
        <v>-37</v>
      </c>
      <c r="AH215" s="153">
        <f t="shared" si="133"/>
        <v>-1.2333333333333334</v>
      </c>
      <c r="AI215" s="137">
        <f t="shared" si="134"/>
        <v>6</v>
      </c>
      <c r="AJ215" s="146">
        <f t="shared" si="135"/>
        <v>-14</v>
      </c>
      <c r="AM215" s="355"/>
    </row>
    <row r="216" spans="1:39" x14ac:dyDescent="0.25">
      <c r="A216" s="54" t="s">
        <v>10</v>
      </c>
      <c r="B216" s="55">
        <v>54</v>
      </c>
      <c r="C216" s="56">
        <v>60</v>
      </c>
      <c r="D216" s="56">
        <v>54</v>
      </c>
      <c r="E216" s="56">
        <v>53</v>
      </c>
      <c r="F216" s="56">
        <v>43</v>
      </c>
      <c r="G216" s="57">
        <v>48</v>
      </c>
      <c r="H216" s="56">
        <v>52</v>
      </c>
      <c r="I216" s="56">
        <v>63</v>
      </c>
      <c r="J216" s="56">
        <v>67</v>
      </c>
      <c r="K216" s="56">
        <v>68</v>
      </c>
      <c r="L216" s="57">
        <v>55</v>
      </c>
      <c r="M216" s="56">
        <v>70</v>
      </c>
      <c r="N216" s="56">
        <v>71</v>
      </c>
      <c r="O216" s="56">
        <v>54</v>
      </c>
      <c r="P216" s="56">
        <v>51</v>
      </c>
      <c r="Q216" s="57">
        <v>74</v>
      </c>
      <c r="R216" s="60">
        <v>86</v>
      </c>
      <c r="S216" s="60">
        <v>86</v>
      </c>
      <c r="T216" s="60">
        <v>69</v>
      </c>
      <c r="U216" s="56">
        <v>70</v>
      </c>
      <c r="V216" s="57">
        <v>65</v>
      </c>
      <c r="W216" s="60">
        <v>74</v>
      </c>
      <c r="X216" s="60">
        <v>78</v>
      </c>
      <c r="Y216" s="56">
        <v>80</v>
      </c>
      <c r="Z216" s="56">
        <v>65</v>
      </c>
      <c r="AA216" s="57">
        <v>59</v>
      </c>
      <c r="AB216" s="56">
        <v>49</v>
      </c>
      <c r="AC216" s="56">
        <v>43</v>
      </c>
      <c r="AD216" s="56">
        <v>67</v>
      </c>
      <c r="AE216" s="56">
        <v>75</v>
      </c>
      <c r="AF216" s="51"/>
      <c r="AG216" s="58">
        <f t="shared" si="132"/>
        <v>1903</v>
      </c>
      <c r="AH216" s="149">
        <f t="shared" si="133"/>
        <v>63.43333333333333</v>
      </c>
      <c r="AI216" s="122">
        <f t="shared" si="134"/>
        <v>86</v>
      </c>
      <c r="AJ216" s="140">
        <f t="shared" si="135"/>
        <v>43</v>
      </c>
      <c r="AK216" s="30">
        <f>(AG216+'Min. Temp. Data 1897-1898'!AG219)/60</f>
        <v>53.883333333333333</v>
      </c>
      <c r="AL216" s="128"/>
      <c r="AM216" s="308"/>
    </row>
    <row r="217" spans="1:39" x14ac:dyDescent="0.25">
      <c r="A217" s="35" t="s">
        <v>45</v>
      </c>
      <c r="B217" s="14">
        <v>55</v>
      </c>
      <c r="C217" s="32">
        <v>61</v>
      </c>
      <c r="D217" s="32">
        <v>56</v>
      </c>
      <c r="E217" s="32">
        <v>55</v>
      </c>
      <c r="F217" s="32">
        <v>43</v>
      </c>
      <c r="G217" s="21">
        <v>56</v>
      </c>
      <c r="H217" s="32">
        <v>53</v>
      </c>
      <c r="I217" s="32">
        <v>61</v>
      </c>
      <c r="J217" s="32">
        <v>69</v>
      </c>
      <c r="K217" s="32">
        <v>71</v>
      </c>
      <c r="L217" s="21">
        <v>53</v>
      </c>
      <c r="M217" s="32">
        <v>71</v>
      </c>
      <c r="N217" s="32">
        <v>71</v>
      </c>
      <c r="O217" s="32">
        <v>53</v>
      </c>
      <c r="P217" s="32">
        <v>54</v>
      </c>
      <c r="Q217" s="21">
        <v>74</v>
      </c>
      <c r="R217" s="32">
        <v>88</v>
      </c>
      <c r="S217" s="32">
        <v>82</v>
      </c>
      <c r="T217" s="32">
        <v>79</v>
      </c>
      <c r="U217" s="32">
        <v>70</v>
      </c>
      <c r="V217" s="21">
        <v>66</v>
      </c>
      <c r="W217" s="32">
        <v>76</v>
      </c>
      <c r="X217" s="32">
        <v>81</v>
      </c>
      <c r="Y217" s="32">
        <v>80</v>
      </c>
      <c r="Z217" s="32">
        <v>65</v>
      </c>
      <c r="AA217" s="21">
        <v>60</v>
      </c>
      <c r="AB217" s="32">
        <v>56</v>
      </c>
      <c r="AC217" s="32">
        <v>46</v>
      </c>
      <c r="AD217" s="32">
        <v>68</v>
      </c>
      <c r="AE217" s="32">
        <v>74</v>
      </c>
      <c r="AF217" s="38"/>
      <c r="AG217" s="29">
        <f t="shared" si="132"/>
        <v>1947</v>
      </c>
      <c r="AH217" s="152">
        <f t="shared" si="133"/>
        <v>64.900000000000006</v>
      </c>
      <c r="AI217" s="123">
        <f t="shared" si="134"/>
        <v>88</v>
      </c>
      <c r="AJ217" s="143">
        <f t="shared" si="135"/>
        <v>43</v>
      </c>
      <c r="AK217" s="30">
        <f>(AG217+'Min. Temp. Data 1897-1898'!AG220)/60</f>
        <v>54.35</v>
      </c>
      <c r="AL217" s="361">
        <f>AK216-AK217</f>
        <v>-0.46666666666666856</v>
      </c>
      <c r="AM217" s="308"/>
    </row>
    <row r="218" spans="1:39" ht="13.8" thickBot="1" x14ac:dyDescent="0.3">
      <c r="A218" s="39" t="s">
        <v>6</v>
      </c>
      <c r="B218" s="17">
        <f t="shared" ref="B218:AE218" si="137">B216-B217</f>
        <v>-1</v>
      </c>
      <c r="C218" s="16">
        <f t="shared" si="137"/>
        <v>-1</v>
      </c>
      <c r="D218" s="16">
        <f t="shared" si="137"/>
        <v>-2</v>
      </c>
      <c r="E218" s="16">
        <f t="shared" si="137"/>
        <v>-2</v>
      </c>
      <c r="F218" s="16">
        <f t="shared" si="137"/>
        <v>0</v>
      </c>
      <c r="G218" s="23">
        <f t="shared" si="137"/>
        <v>-8</v>
      </c>
      <c r="H218" s="16">
        <f t="shared" si="137"/>
        <v>-1</v>
      </c>
      <c r="I218" s="16">
        <f t="shared" si="137"/>
        <v>2</v>
      </c>
      <c r="J218" s="16">
        <f t="shared" si="137"/>
        <v>-2</v>
      </c>
      <c r="K218" s="16">
        <f t="shared" si="137"/>
        <v>-3</v>
      </c>
      <c r="L218" s="23">
        <f t="shared" si="137"/>
        <v>2</v>
      </c>
      <c r="M218" s="16">
        <f t="shared" si="137"/>
        <v>-1</v>
      </c>
      <c r="N218" s="16">
        <f t="shared" si="137"/>
        <v>0</v>
      </c>
      <c r="O218" s="16">
        <f t="shared" si="137"/>
        <v>1</v>
      </c>
      <c r="P218" s="16">
        <f t="shared" si="137"/>
        <v>-3</v>
      </c>
      <c r="Q218" s="23">
        <f t="shared" si="137"/>
        <v>0</v>
      </c>
      <c r="R218" s="16">
        <f t="shared" si="137"/>
        <v>-2</v>
      </c>
      <c r="S218" s="229">
        <f t="shared" si="137"/>
        <v>4</v>
      </c>
      <c r="T218" s="230">
        <f t="shared" si="137"/>
        <v>-10</v>
      </c>
      <c r="U218" s="16">
        <f t="shared" si="137"/>
        <v>0</v>
      </c>
      <c r="V218" s="23">
        <f t="shared" si="137"/>
        <v>-1</v>
      </c>
      <c r="W218" s="16">
        <f t="shared" si="137"/>
        <v>-2</v>
      </c>
      <c r="X218" s="16">
        <f t="shared" si="137"/>
        <v>-3</v>
      </c>
      <c r="Y218" s="16">
        <f t="shared" si="137"/>
        <v>0</v>
      </c>
      <c r="Z218" s="16">
        <f t="shared" si="137"/>
        <v>0</v>
      </c>
      <c r="AA218" s="23">
        <f t="shared" si="137"/>
        <v>-1</v>
      </c>
      <c r="AB218" s="16">
        <f t="shared" si="137"/>
        <v>-7</v>
      </c>
      <c r="AC218" s="16">
        <f t="shared" si="137"/>
        <v>-3</v>
      </c>
      <c r="AD218" s="16">
        <f t="shared" si="137"/>
        <v>-1</v>
      </c>
      <c r="AE218" s="16">
        <f t="shared" si="137"/>
        <v>1</v>
      </c>
      <c r="AF218" s="62"/>
      <c r="AG218" s="25">
        <f t="shared" si="132"/>
        <v>-44</v>
      </c>
      <c r="AH218" s="153">
        <f t="shared" si="133"/>
        <v>-1.4666666666666666</v>
      </c>
      <c r="AI218" s="137">
        <f t="shared" si="134"/>
        <v>4</v>
      </c>
      <c r="AJ218" s="146">
        <f t="shared" si="135"/>
        <v>-10</v>
      </c>
      <c r="AK218" s="128"/>
      <c r="AL218" s="128"/>
      <c r="AM218" s="308"/>
    </row>
    <row r="219" spans="1:39" x14ac:dyDescent="0.25">
      <c r="A219" s="54" t="s">
        <v>10</v>
      </c>
      <c r="B219" s="55">
        <v>54</v>
      </c>
      <c r="C219" s="56">
        <v>60</v>
      </c>
      <c r="D219" s="56">
        <v>54</v>
      </c>
      <c r="E219" s="56">
        <v>53</v>
      </c>
      <c r="F219" s="56">
        <v>43</v>
      </c>
      <c r="G219" s="57">
        <v>48</v>
      </c>
      <c r="H219" s="56">
        <v>52</v>
      </c>
      <c r="I219" s="56">
        <v>63</v>
      </c>
      <c r="J219" s="56">
        <v>67</v>
      </c>
      <c r="K219" s="56">
        <v>68</v>
      </c>
      <c r="L219" s="57">
        <v>55</v>
      </c>
      <c r="M219" s="56">
        <v>70</v>
      </c>
      <c r="N219" s="56">
        <v>71</v>
      </c>
      <c r="O219" s="56">
        <v>54</v>
      </c>
      <c r="P219" s="56">
        <v>51</v>
      </c>
      <c r="Q219" s="57">
        <v>74</v>
      </c>
      <c r="R219" s="60">
        <v>86</v>
      </c>
      <c r="S219" s="60">
        <v>86</v>
      </c>
      <c r="T219" s="60">
        <v>69</v>
      </c>
      <c r="U219" s="56">
        <v>70</v>
      </c>
      <c r="V219" s="57">
        <v>65</v>
      </c>
      <c r="W219" s="60">
        <v>74</v>
      </c>
      <c r="X219" s="60">
        <v>78</v>
      </c>
      <c r="Y219" s="56">
        <v>80</v>
      </c>
      <c r="Z219" s="56">
        <v>65</v>
      </c>
      <c r="AA219" s="57">
        <v>59</v>
      </c>
      <c r="AB219" s="56">
        <v>49</v>
      </c>
      <c r="AC219" s="56">
        <v>43</v>
      </c>
      <c r="AD219" s="56">
        <v>67</v>
      </c>
      <c r="AE219" s="56">
        <v>75</v>
      </c>
      <c r="AF219" s="51"/>
      <c r="AG219" s="58">
        <f t="shared" si="132"/>
        <v>1903</v>
      </c>
      <c r="AH219" s="149">
        <f t="shared" si="133"/>
        <v>63.43333333333333</v>
      </c>
      <c r="AI219" s="122">
        <f t="shared" si="134"/>
        <v>86</v>
      </c>
      <c r="AJ219" s="140">
        <f t="shared" si="135"/>
        <v>43</v>
      </c>
      <c r="AK219" s="30">
        <f>(AG219+'Min. Temp. Data 1897-1898'!AG222)/60</f>
        <v>53.883333333333333</v>
      </c>
      <c r="AL219" s="128"/>
      <c r="AM219" s="355"/>
    </row>
    <row r="220" spans="1:39" x14ac:dyDescent="0.25">
      <c r="A220" s="12" t="s">
        <v>12</v>
      </c>
      <c r="B220" s="14">
        <v>57</v>
      </c>
      <c r="C220" s="32">
        <v>67</v>
      </c>
      <c r="D220" s="32">
        <v>54</v>
      </c>
      <c r="E220" s="32">
        <v>56</v>
      </c>
      <c r="F220" s="32">
        <v>44</v>
      </c>
      <c r="G220" s="21">
        <v>47</v>
      </c>
      <c r="H220" s="32">
        <v>54</v>
      </c>
      <c r="I220" s="32">
        <v>64</v>
      </c>
      <c r="J220" s="32">
        <v>69</v>
      </c>
      <c r="K220" s="32">
        <v>74</v>
      </c>
      <c r="L220" s="21">
        <v>64</v>
      </c>
      <c r="M220" s="32">
        <v>74</v>
      </c>
      <c r="N220" s="32">
        <v>75</v>
      </c>
      <c r="O220" s="32">
        <v>57</v>
      </c>
      <c r="P220" s="32">
        <v>55</v>
      </c>
      <c r="Q220" s="21">
        <v>77</v>
      </c>
      <c r="R220" s="32">
        <v>86</v>
      </c>
      <c r="S220" s="32">
        <v>85</v>
      </c>
      <c r="T220" s="32">
        <v>68</v>
      </c>
      <c r="U220" s="32">
        <v>69</v>
      </c>
      <c r="V220" s="21">
        <v>64</v>
      </c>
      <c r="W220" s="32">
        <v>74</v>
      </c>
      <c r="X220" s="32">
        <v>82</v>
      </c>
      <c r="Y220" s="32">
        <v>78</v>
      </c>
      <c r="Z220" s="32">
        <v>79</v>
      </c>
      <c r="AA220" s="21">
        <v>62</v>
      </c>
      <c r="AB220" s="32">
        <v>53</v>
      </c>
      <c r="AC220" s="32">
        <v>42</v>
      </c>
      <c r="AD220" s="32">
        <v>58</v>
      </c>
      <c r="AE220" s="32">
        <v>72</v>
      </c>
      <c r="AF220" s="38"/>
      <c r="AG220" s="29">
        <f t="shared" si="132"/>
        <v>1960</v>
      </c>
      <c r="AH220" s="152">
        <f t="shared" si="133"/>
        <v>65.333333333333329</v>
      </c>
      <c r="AI220" s="123">
        <f t="shared" si="134"/>
        <v>86</v>
      </c>
      <c r="AJ220" s="143">
        <f t="shared" si="135"/>
        <v>42</v>
      </c>
      <c r="AK220" s="30">
        <f>(AG220+'Min. Temp. Data 1897-1898'!AG223)/60</f>
        <v>53.366666666666667</v>
      </c>
      <c r="AL220" s="362">
        <f>AK219-AK220</f>
        <v>0.51666666666666572</v>
      </c>
      <c r="AM220" s="355"/>
    </row>
    <row r="221" spans="1:39" ht="13.8" thickBot="1" x14ac:dyDescent="0.3">
      <c r="A221" s="36" t="s">
        <v>6</v>
      </c>
      <c r="B221" s="17">
        <f t="shared" ref="B221:AE221" si="138">B219-B220</f>
        <v>-3</v>
      </c>
      <c r="C221" s="16">
        <f t="shared" si="138"/>
        <v>-7</v>
      </c>
      <c r="D221" s="16">
        <f t="shared" si="138"/>
        <v>0</v>
      </c>
      <c r="E221" s="16">
        <f t="shared" si="138"/>
        <v>-3</v>
      </c>
      <c r="F221" s="16">
        <f t="shared" si="138"/>
        <v>-1</v>
      </c>
      <c r="G221" s="23">
        <f t="shared" si="138"/>
        <v>1</v>
      </c>
      <c r="H221" s="16">
        <f t="shared" si="138"/>
        <v>-2</v>
      </c>
      <c r="I221" s="16">
        <f t="shared" si="138"/>
        <v>-1</v>
      </c>
      <c r="J221" s="16">
        <f t="shared" si="138"/>
        <v>-2</v>
      </c>
      <c r="K221" s="16">
        <f t="shared" si="138"/>
        <v>-6</v>
      </c>
      <c r="L221" s="23">
        <f t="shared" si="138"/>
        <v>-9</v>
      </c>
      <c r="M221" s="16">
        <f t="shared" si="138"/>
        <v>-4</v>
      </c>
      <c r="N221" s="16">
        <f t="shared" si="138"/>
        <v>-4</v>
      </c>
      <c r="O221" s="16">
        <f t="shared" si="138"/>
        <v>-3</v>
      </c>
      <c r="P221" s="16">
        <f t="shared" si="138"/>
        <v>-4</v>
      </c>
      <c r="Q221" s="23">
        <f t="shared" si="138"/>
        <v>-3</v>
      </c>
      <c r="R221" s="16">
        <f t="shared" si="138"/>
        <v>0</v>
      </c>
      <c r="S221" s="16">
        <f t="shared" si="138"/>
        <v>1</v>
      </c>
      <c r="T221" s="16">
        <f t="shared" si="138"/>
        <v>1</v>
      </c>
      <c r="U221" s="16">
        <f t="shared" si="138"/>
        <v>1</v>
      </c>
      <c r="V221" s="23">
        <f t="shared" si="138"/>
        <v>1</v>
      </c>
      <c r="W221" s="16">
        <f t="shared" si="138"/>
        <v>0</v>
      </c>
      <c r="X221" s="16">
        <f t="shared" si="138"/>
        <v>-4</v>
      </c>
      <c r="Y221" s="16">
        <f t="shared" si="138"/>
        <v>2</v>
      </c>
      <c r="Z221" s="230">
        <f t="shared" si="138"/>
        <v>-14</v>
      </c>
      <c r="AA221" s="23">
        <f t="shared" si="138"/>
        <v>-3</v>
      </c>
      <c r="AB221" s="16">
        <f t="shared" si="138"/>
        <v>-4</v>
      </c>
      <c r="AC221" s="16">
        <f t="shared" si="138"/>
        <v>1</v>
      </c>
      <c r="AD221" s="229">
        <f t="shared" si="138"/>
        <v>9</v>
      </c>
      <c r="AE221" s="16">
        <f t="shared" si="138"/>
        <v>3</v>
      </c>
      <c r="AF221" s="63"/>
      <c r="AG221" s="25">
        <f t="shared" si="132"/>
        <v>-57</v>
      </c>
      <c r="AH221" s="153">
        <f t="shared" si="133"/>
        <v>-1.9</v>
      </c>
      <c r="AI221" s="137">
        <f t="shared" si="134"/>
        <v>9</v>
      </c>
      <c r="AJ221" s="146">
        <f t="shared" si="135"/>
        <v>-14</v>
      </c>
      <c r="AK221" s="128"/>
      <c r="AL221" s="128"/>
      <c r="AM221" s="355"/>
    </row>
    <row r="222" spans="1:39" ht="15.6" x14ac:dyDescent="0.3">
      <c r="A222" s="37" t="s">
        <v>25</v>
      </c>
      <c r="B222" s="18">
        <v>1</v>
      </c>
      <c r="C222" s="11">
        <v>2</v>
      </c>
      <c r="D222" s="11">
        <v>3</v>
      </c>
      <c r="E222" s="11">
        <v>4</v>
      </c>
      <c r="F222" s="11">
        <v>5</v>
      </c>
      <c r="G222" s="19">
        <v>6</v>
      </c>
      <c r="H222" s="11">
        <v>7</v>
      </c>
      <c r="I222" s="11">
        <v>8</v>
      </c>
      <c r="J222" s="11">
        <v>9</v>
      </c>
      <c r="K222" s="11">
        <v>10</v>
      </c>
      <c r="L222" s="19">
        <v>11</v>
      </c>
      <c r="M222" s="11">
        <v>12</v>
      </c>
      <c r="N222" s="11">
        <v>13</v>
      </c>
      <c r="O222" s="11">
        <v>14</v>
      </c>
      <c r="P222" s="11">
        <v>15</v>
      </c>
      <c r="Q222" s="19">
        <v>16</v>
      </c>
      <c r="R222" s="11">
        <v>17</v>
      </c>
      <c r="S222" s="11">
        <v>18</v>
      </c>
      <c r="T222" s="11">
        <v>19</v>
      </c>
      <c r="U222" s="11">
        <v>20</v>
      </c>
      <c r="V222" s="19">
        <v>21</v>
      </c>
      <c r="W222" s="11">
        <v>22</v>
      </c>
      <c r="X222" s="11">
        <v>23</v>
      </c>
      <c r="Y222" s="11">
        <v>24</v>
      </c>
      <c r="Z222" s="11">
        <v>25</v>
      </c>
      <c r="AA222" s="19">
        <v>26</v>
      </c>
      <c r="AB222" s="11">
        <v>27</v>
      </c>
      <c r="AC222" s="11">
        <v>28</v>
      </c>
      <c r="AD222" s="11">
        <v>29</v>
      </c>
      <c r="AE222" s="11">
        <v>30</v>
      </c>
      <c r="AF222" s="11">
        <v>31</v>
      </c>
      <c r="AG222" s="8" t="s">
        <v>0</v>
      </c>
      <c r="AH222" s="6" t="s">
        <v>1</v>
      </c>
      <c r="AI222" s="6" t="s">
        <v>2</v>
      </c>
      <c r="AJ222" s="6" t="s">
        <v>3</v>
      </c>
      <c r="AM222" s="355"/>
    </row>
    <row r="223" spans="1:39" x14ac:dyDescent="0.25">
      <c r="A223" s="54" t="s">
        <v>10</v>
      </c>
      <c r="B223" s="55">
        <v>80</v>
      </c>
      <c r="C223" s="56">
        <v>92</v>
      </c>
      <c r="D223" s="56">
        <v>78</v>
      </c>
      <c r="E223" s="56">
        <v>71</v>
      </c>
      <c r="F223" s="56">
        <v>70</v>
      </c>
      <c r="G223" s="57">
        <v>60</v>
      </c>
      <c r="H223" s="56">
        <v>51</v>
      </c>
      <c r="I223" s="56">
        <v>51</v>
      </c>
      <c r="J223" s="56">
        <v>67</v>
      </c>
      <c r="K223" s="56">
        <v>76</v>
      </c>
      <c r="L223" s="57">
        <v>69</v>
      </c>
      <c r="M223" s="56">
        <v>80</v>
      </c>
      <c r="N223" s="56">
        <v>76</v>
      </c>
      <c r="O223" s="56">
        <v>78</v>
      </c>
      <c r="P223" s="56">
        <v>80</v>
      </c>
      <c r="Q223" s="57">
        <v>86</v>
      </c>
      <c r="R223" s="56">
        <v>78</v>
      </c>
      <c r="S223" s="56">
        <v>76</v>
      </c>
      <c r="T223" s="56">
        <v>84</v>
      </c>
      <c r="U223" s="56">
        <v>92</v>
      </c>
      <c r="V223" s="57">
        <v>91</v>
      </c>
      <c r="W223" s="56">
        <v>70</v>
      </c>
      <c r="X223" s="56">
        <v>69</v>
      </c>
      <c r="Y223" s="56">
        <v>80</v>
      </c>
      <c r="Z223" s="56">
        <v>82</v>
      </c>
      <c r="AA223" s="57">
        <v>72</v>
      </c>
      <c r="AB223" s="56">
        <v>77</v>
      </c>
      <c r="AC223" s="56">
        <v>86</v>
      </c>
      <c r="AD223" s="56">
        <v>89</v>
      </c>
      <c r="AE223" s="56">
        <v>88</v>
      </c>
      <c r="AF223" s="56">
        <v>76</v>
      </c>
      <c r="AG223" s="58">
        <f t="shared" ref="AG223:AG231" si="139">SUM(B223:AF223)</f>
        <v>2375</v>
      </c>
      <c r="AH223" s="149">
        <f t="shared" ref="AH223:AH231" si="140">AVERAGE(B223:AF223)</f>
        <v>76.612903225806448</v>
      </c>
      <c r="AI223" s="122">
        <f t="shared" ref="AI223:AI231" si="141">MAX(B223:AF223)</f>
        <v>92</v>
      </c>
      <c r="AJ223" s="140">
        <f t="shared" ref="AJ223:AJ231" si="142">MIN(B223:AF223)</f>
        <v>51</v>
      </c>
      <c r="AK223" s="82">
        <f>(AG223+'Min. Temp. Data 1897-1898'!AG226)/62</f>
        <v>67.177419354838705</v>
      </c>
      <c r="AM223" s="355"/>
    </row>
    <row r="224" spans="1:39" x14ac:dyDescent="0.25">
      <c r="A224" s="12" t="s">
        <v>7</v>
      </c>
      <c r="B224" s="15">
        <v>75</v>
      </c>
      <c r="C224" s="3">
        <v>90</v>
      </c>
      <c r="D224" s="3">
        <v>78</v>
      </c>
      <c r="E224" s="3">
        <v>75</v>
      </c>
      <c r="F224" s="3">
        <v>68</v>
      </c>
      <c r="G224" s="22">
        <v>65</v>
      </c>
      <c r="H224" s="3">
        <v>55</v>
      </c>
      <c r="I224" s="3">
        <v>51</v>
      </c>
      <c r="J224" s="3">
        <v>68</v>
      </c>
      <c r="K224" s="3">
        <v>72</v>
      </c>
      <c r="L224" s="22">
        <v>70</v>
      </c>
      <c r="M224" s="3">
        <v>80</v>
      </c>
      <c r="N224" s="3">
        <v>80</v>
      </c>
      <c r="O224" s="3">
        <v>78</v>
      </c>
      <c r="P224" s="3">
        <v>80</v>
      </c>
      <c r="Q224" s="22">
        <v>80</v>
      </c>
      <c r="R224" s="3">
        <v>80</v>
      </c>
      <c r="S224" s="3">
        <v>82</v>
      </c>
      <c r="T224" s="3">
        <v>84</v>
      </c>
      <c r="U224" s="3">
        <v>93</v>
      </c>
      <c r="V224" s="22">
        <v>90</v>
      </c>
      <c r="W224" s="3">
        <v>75</v>
      </c>
      <c r="X224" s="3">
        <v>72</v>
      </c>
      <c r="Y224" s="3">
        <v>85</v>
      </c>
      <c r="Z224" s="3">
        <v>84</v>
      </c>
      <c r="AA224" s="22">
        <v>80</v>
      </c>
      <c r="AB224" s="3">
        <v>79</v>
      </c>
      <c r="AC224" s="3">
        <v>88</v>
      </c>
      <c r="AD224" s="3">
        <v>85</v>
      </c>
      <c r="AE224" s="3">
        <v>78</v>
      </c>
      <c r="AF224" s="3">
        <v>76</v>
      </c>
      <c r="AG224" s="29">
        <f t="shared" si="139"/>
        <v>2396</v>
      </c>
      <c r="AH224" s="152">
        <f t="shared" si="140"/>
        <v>77.290322580645167</v>
      </c>
      <c r="AI224" s="123">
        <f t="shared" si="141"/>
        <v>93</v>
      </c>
      <c r="AJ224" s="143">
        <f t="shared" si="142"/>
        <v>51</v>
      </c>
      <c r="AK224" s="82">
        <f>(AG224+'Min. Temp. Data 1897-1898'!AG227)/62</f>
        <v>66.435483870967744</v>
      </c>
      <c r="AL224" s="362">
        <f>AK223-AK224</f>
        <v>0.74193548387096087</v>
      </c>
      <c r="AM224" s="355"/>
    </row>
    <row r="225" spans="1:39" ht="13.8" thickBot="1" x14ac:dyDescent="0.3">
      <c r="A225" s="39" t="s">
        <v>6</v>
      </c>
      <c r="B225" s="17">
        <f t="shared" ref="B225:AF225" si="143">B223-B224</f>
        <v>5</v>
      </c>
      <c r="C225" s="16">
        <f t="shared" si="143"/>
        <v>2</v>
      </c>
      <c r="D225" s="16">
        <f t="shared" si="143"/>
        <v>0</v>
      </c>
      <c r="E225" s="16">
        <f t="shared" si="143"/>
        <v>-4</v>
      </c>
      <c r="F225" s="16">
        <f t="shared" si="143"/>
        <v>2</v>
      </c>
      <c r="G225" s="23">
        <f t="shared" si="143"/>
        <v>-5</v>
      </c>
      <c r="H225" s="16">
        <f t="shared" si="143"/>
        <v>-4</v>
      </c>
      <c r="I225" s="16">
        <f t="shared" si="143"/>
        <v>0</v>
      </c>
      <c r="J225" s="16">
        <f t="shared" si="143"/>
        <v>-1</v>
      </c>
      <c r="K225" s="16">
        <f t="shared" si="143"/>
        <v>4</v>
      </c>
      <c r="L225" s="23">
        <f t="shared" si="143"/>
        <v>-1</v>
      </c>
      <c r="M225" s="16">
        <f t="shared" si="143"/>
        <v>0</v>
      </c>
      <c r="N225" s="16">
        <f t="shared" si="143"/>
        <v>-4</v>
      </c>
      <c r="O225" s="16">
        <f t="shared" si="143"/>
        <v>0</v>
      </c>
      <c r="P225" s="16">
        <f t="shared" si="143"/>
        <v>0</v>
      </c>
      <c r="Q225" s="23">
        <f t="shared" si="143"/>
        <v>6</v>
      </c>
      <c r="R225" s="16">
        <f t="shared" si="143"/>
        <v>-2</v>
      </c>
      <c r="S225" s="16">
        <f t="shared" si="143"/>
        <v>-6</v>
      </c>
      <c r="T225" s="16">
        <f t="shared" si="143"/>
        <v>0</v>
      </c>
      <c r="U225" s="16">
        <f t="shared" si="143"/>
        <v>-1</v>
      </c>
      <c r="V225" s="23">
        <f t="shared" si="143"/>
        <v>1</v>
      </c>
      <c r="W225" s="16">
        <f t="shared" si="143"/>
        <v>-5</v>
      </c>
      <c r="X225" s="16">
        <f t="shared" si="143"/>
        <v>-3</v>
      </c>
      <c r="Y225" s="16">
        <f t="shared" si="143"/>
        <v>-5</v>
      </c>
      <c r="Z225" s="16">
        <f t="shared" si="143"/>
        <v>-2</v>
      </c>
      <c r="AA225" s="231">
        <f t="shared" si="143"/>
        <v>-8</v>
      </c>
      <c r="AB225" s="16">
        <f t="shared" si="143"/>
        <v>-2</v>
      </c>
      <c r="AC225" s="16">
        <f t="shared" si="143"/>
        <v>-2</v>
      </c>
      <c r="AD225" s="16">
        <f t="shared" si="143"/>
        <v>4</v>
      </c>
      <c r="AE225" s="229">
        <f t="shared" si="143"/>
        <v>10</v>
      </c>
      <c r="AF225" s="16">
        <f t="shared" si="143"/>
        <v>0</v>
      </c>
      <c r="AG225" s="25">
        <f t="shared" si="139"/>
        <v>-21</v>
      </c>
      <c r="AH225" s="153">
        <f t="shared" si="140"/>
        <v>-0.67741935483870963</v>
      </c>
      <c r="AI225" s="137">
        <f t="shared" si="141"/>
        <v>10</v>
      </c>
      <c r="AJ225" s="146">
        <f t="shared" si="142"/>
        <v>-8</v>
      </c>
      <c r="AM225" s="355"/>
    </row>
    <row r="226" spans="1:39" x14ac:dyDescent="0.25">
      <c r="A226" s="54" t="s">
        <v>10</v>
      </c>
      <c r="B226" s="55">
        <v>80</v>
      </c>
      <c r="C226" s="56">
        <v>92</v>
      </c>
      <c r="D226" s="56">
        <v>78</v>
      </c>
      <c r="E226" s="56">
        <v>71</v>
      </c>
      <c r="F226" s="56">
        <v>70</v>
      </c>
      <c r="G226" s="57">
        <v>60</v>
      </c>
      <c r="H226" s="56">
        <v>51</v>
      </c>
      <c r="I226" s="56">
        <v>51</v>
      </c>
      <c r="J226" s="56">
        <v>67</v>
      </c>
      <c r="K226" s="56">
        <v>76</v>
      </c>
      <c r="L226" s="57">
        <v>69</v>
      </c>
      <c r="M226" s="56">
        <v>80</v>
      </c>
      <c r="N226" s="56">
        <v>76</v>
      </c>
      <c r="O226" s="56">
        <v>78</v>
      </c>
      <c r="P226" s="56">
        <v>80</v>
      </c>
      <c r="Q226" s="57">
        <v>86</v>
      </c>
      <c r="R226" s="56">
        <v>78</v>
      </c>
      <c r="S226" s="56">
        <v>76</v>
      </c>
      <c r="T226" s="56">
        <v>84</v>
      </c>
      <c r="U226" s="56">
        <v>92</v>
      </c>
      <c r="V226" s="57">
        <v>91</v>
      </c>
      <c r="W226" s="56">
        <v>70</v>
      </c>
      <c r="X226" s="56">
        <v>69</v>
      </c>
      <c r="Y226" s="56">
        <v>80</v>
      </c>
      <c r="Z226" s="56">
        <v>82</v>
      </c>
      <c r="AA226" s="57">
        <v>72</v>
      </c>
      <c r="AB226" s="56">
        <v>77</v>
      </c>
      <c r="AC226" s="56">
        <v>86</v>
      </c>
      <c r="AD226" s="56">
        <v>89</v>
      </c>
      <c r="AE226" s="56">
        <v>88</v>
      </c>
      <c r="AF226" s="56">
        <v>76</v>
      </c>
      <c r="AG226" s="58">
        <f t="shared" si="139"/>
        <v>2375</v>
      </c>
      <c r="AH226" s="149">
        <f t="shared" si="140"/>
        <v>76.612903225806448</v>
      </c>
      <c r="AI226" s="122">
        <f t="shared" si="141"/>
        <v>92</v>
      </c>
      <c r="AJ226" s="140">
        <f t="shared" si="142"/>
        <v>51</v>
      </c>
      <c r="AK226" s="30">
        <f>(AG226+'Min. Temp. Data 1897-1898'!AG229)/62</f>
        <v>67.177419354838705</v>
      </c>
      <c r="AM226" s="355"/>
    </row>
    <row r="227" spans="1:39" x14ac:dyDescent="0.25">
      <c r="A227" s="35" t="s">
        <v>45</v>
      </c>
      <c r="B227" s="14">
        <v>79</v>
      </c>
      <c r="C227" s="32">
        <v>92</v>
      </c>
      <c r="D227" s="32">
        <v>81</v>
      </c>
      <c r="E227" s="32">
        <v>75</v>
      </c>
      <c r="F227" s="32">
        <v>71</v>
      </c>
      <c r="G227" s="21">
        <v>62</v>
      </c>
      <c r="H227" s="32">
        <v>54</v>
      </c>
      <c r="I227" s="32">
        <v>50</v>
      </c>
      <c r="J227" s="32">
        <v>70</v>
      </c>
      <c r="K227" s="32">
        <v>70</v>
      </c>
      <c r="L227" s="21">
        <v>71</v>
      </c>
      <c r="M227" s="32">
        <v>81</v>
      </c>
      <c r="N227" s="32">
        <v>78</v>
      </c>
      <c r="O227" s="32">
        <v>80</v>
      </c>
      <c r="P227" s="32">
        <v>81</v>
      </c>
      <c r="Q227" s="21">
        <v>88</v>
      </c>
      <c r="R227" s="32">
        <v>79</v>
      </c>
      <c r="S227" s="32">
        <v>82</v>
      </c>
      <c r="T227" s="32">
        <v>88</v>
      </c>
      <c r="U227" s="32">
        <v>86</v>
      </c>
      <c r="V227" s="21">
        <v>93</v>
      </c>
      <c r="W227" s="32">
        <v>68</v>
      </c>
      <c r="X227" s="32">
        <v>70</v>
      </c>
      <c r="Y227" s="32">
        <v>84</v>
      </c>
      <c r="Z227" s="32">
        <v>83</v>
      </c>
      <c r="AA227" s="21">
        <v>72</v>
      </c>
      <c r="AB227" s="32">
        <v>78</v>
      </c>
      <c r="AC227" s="32">
        <v>86</v>
      </c>
      <c r="AD227" s="32">
        <v>88</v>
      </c>
      <c r="AE227" s="32">
        <v>88</v>
      </c>
      <c r="AF227" s="32">
        <v>75</v>
      </c>
      <c r="AG227" s="29">
        <f t="shared" si="139"/>
        <v>2403</v>
      </c>
      <c r="AH227" s="152">
        <f t="shared" si="140"/>
        <v>77.516129032258064</v>
      </c>
      <c r="AI227" s="123">
        <f t="shared" si="141"/>
        <v>93</v>
      </c>
      <c r="AJ227" s="143">
        <f t="shared" si="142"/>
        <v>50</v>
      </c>
      <c r="AK227" s="30">
        <f>(AG227+'Min. Temp. Data 1897-1898'!AG230)/62</f>
        <v>67.112903225806448</v>
      </c>
      <c r="AL227" s="362">
        <f>AK226-AK227</f>
        <v>6.4516129032256231E-2</v>
      </c>
      <c r="AM227" s="355"/>
    </row>
    <row r="228" spans="1:39" ht="13.8" thickBot="1" x14ac:dyDescent="0.3">
      <c r="A228" s="39" t="s">
        <v>6</v>
      </c>
      <c r="B228" s="17">
        <f t="shared" ref="B228:AF228" si="144">B226-B227</f>
        <v>1</v>
      </c>
      <c r="C228" s="16">
        <f t="shared" si="144"/>
        <v>0</v>
      </c>
      <c r="D228" s="16">
        <f t="shared" si="144"/>
        <v>-3</v>
      </c>
      <c r="E228" s="16">
        <f t="shared" si="144"/>
        <v>-4</v>
      </c>
      <c r="F228" s="16">
        <f t="shared" si="144"/>
        <v>-1</v>
      </c>
      <c r="G228" s="23">
        <f t="shared" si="144"/>
        <v>-2</v>
      </c>
      <c r="H228" s="16">
        <f t="shared" si="144"/>
        <v>-3</v>
      </c>
      <c r="I228" s="16">
        <f t="shared" si="144"/>
        <v>1</v>
      </c>
      <c r="J228" s="16">
        <f t="shared" si="144"/>
        <v>-3</v>
      </c>
      <c r="K228" s="16">
        <f t="shared" si="144"/>
        <v>6</v>
      </c>
      <c r="L228" s="23">
        <f t="shared" si="144"/>
        <v>-2</v>
      </c>
      <c r="M228" s="16">
        <f t="shared" si="144"/>
        <v>-1</v>
      </c>
      <c r="N228" s="16">
        <f t="shared" si="144"/>
        <v>-2</v>
      </c>
      <c r="O228" s="16">
        <f t="shared" si="144"/>
        <v>-2</v>
      </c>
      <c r="P228" s="16">
        <f t="shared" si="144"/>
        <v>-1</v>
      </c>
      <c r="Q228" s="23">
        <f t="shared" si="144"/>
        <v>-2</v>
      </c>
      <c r="R228" s="16">
        <f t="shared" si="144"/>
        <v>-1</v>
      </c>
      <c r="S228" s="230">
        <f t="shared" si="144"/>
        <v>-6</v>
      </c>
      <c r="T228" s="16">
        <f t="shared" si="144"/>
        <v>-4</v>
      </c>
      <c r="U228" s="229">
        <f t="shared" si="144"/>
        <v>6</v>
      </c>
      <c r="V228" s="23">
        <f t="shared" si="144"/>
        <v>-2</v>
      </c>
      <c r="W228" s="16">
        <f t="shared" si="144"/>
        <v>2</v>
      </c>
      <c r="X228" s="16">
        <f t="shared" si="144"/>
        <v>-1</v>
      </c>
      <c r="Y228" s="16">
        <f t="shared" si="144"/>
        <v>-4</v>
      </c>
      <c r="Z228" s="16">
        <f t="shared" si="144"/>
        <v>-1</v>
      </c>
      <c r="AA228" s="23">
        <f t="shared" si="144"/>
        <v>0</v>
      </c>
      <c r="AB228" s="16">
        <f t="shared" si="144"/>
        <v>-1</v>
      </c>
      <c r="AC228" s="16">
        <f t="shared" si="144"/>
        <v>0</v>
      </c>
      <c r="AD228" s="16">
        <f t="shared" si="144"/>
        <v>1</v>
      </c>
      <c r="AE228" s="16">
        <f t="shared" si="144"/>
        <v>0</v>
      </c>
      <c r="AF228" s="16">
        <f t="shared" si="144"/>
        <v>1</v>
      </c>
      <c r="AG228" s="25">
        <f t="shared" si="139"/>
        <v>-28</v>
      </c>
      <c r="AH228" s="153">
        <f t="shared" si="140"/>
        <v>-0.90322580645161288</v>
      </c>
      <c r="AI228" s="137">
        <f t="shared" si="141"/>
        <v>6</v>
      </c>
      <c r="AJ228" s="146">
        <f t="shared" si="142"/>
        <v>-6</v>
      </c>
      <c r="AK228" s="128"/>
      <c r="AM228" s="355"/>
    </row>
    <row r="229" spans="1:39" x14ac:dyDescent="0.25">
      <c r="A229" s="54" t="s">
        <v>10</v>
      </c>
      <c r="B229" s="55">
        <v>80</v>
      </c>
      <c r="C229" s="56">
        <v>92</v>
      </c>
      <c r="D229" s="56">
        <v>78</v>
      </c>
      <c r="E229" s="56">
        <v>71</v>
      </c>
      <c r="F229" s="56">
        <v>70</v>
      </c>
      <c r="G229" s="57">
        <v>60</v>
      </c>
      <c r="H229" s="56">
        <v>51</v>
      </c>
      <c r="I229" s="56">
        <v>51</v>
      </c>
      <c r="J229" s="56">
        <v>67</v>
      </c>
      <c r="K229" s="56">
        <v>76</v>
      </c>
      <c r="L229" s="57">
        <v>69</v>
      </c>
      <c r="M229" s="56">
        <v>80</v>
      </c>
      <c r="N229" s="56">
        <v>76</v>
      </c>
      <c r="O229" s="56">
        <v>78</v>
      </c>
      <c r="P229" s="56">
        <v>80</v>
      </c>
      <c r="Q229" s="57">
        <v>86</v>
      </c>
      <c r="R229" s="56">
        <v>78</v>
      </c>
      <c r="S229" s="56">
        <v>76</v>
      </c>
      <c r="T229" s="56">
        <v>84</v>
      </c>
      <c r="U229" s="56">
        <v>92</v>
      </c>
      <c r="V229" s="57">
        <v>91</v>
      </c>
      <c r="W229" s="56">
        <v>70</v>
      </c>
      <c r="X229" s="56">
        <v>69</v>
      </c>
      <c r="Y229" s="56">
        <v>80</v>
      </c>
      <c r="Z229" s="56">
        <v>82</v>
      </c>
      <c r="AA229" s="57">
        <v>72</v>
      </c>
      <c r="AB229" s="56">
        <v>77</v>
      </c>
      <c r="AC229" s="56">
        <v>86</v>
      </c>
      <c r="AD229" s="56">
        <v>89</v>
      </c>
      <c r="AE229" s="56">
        <v>88</v>
      </c>
      <c r="AF229" s="56">
        <v>76</v>
      </c>
      <c r="AG229" s="58">
        <f t="shared" si="139"/>
        <v>2375</v>
      </c>
      <c r="AH229" s="149">
        <f t="shared" si="140"/>
        <v>76.612903225806448</v>
      </c>
      <c r="AI229" s="122">
        <f t="shared" si="141"/>
        <v>92</v>
      </c>
      <c r="AJ229" s="140">
        <f t="shared" si="142"/>
        <v>51</v>
      </c>
      <c r="AK229" s="30">
        <f>(AG229+'Min. Temp. Data 1897-1898'!AG232)/62</f>
        <v>67.177419354838705</v>
      </c>
      <c r="AM229" s="355"/>
    </row>
    <row r="230" spans="1:39" x14ac:dyDescent="0.25">
      <c r="A230" s="12" t="s">
        <v>12</v>
      </c>
      <c r="B230" s="14">
        <v>82</v>
      </c>
      <c r="C230" s="32">
        <v>92</v>
      </c>
      <c r="D230" s="32">
        <v>79</v>
      </c>
      <c r="E230" s="32">
        <v>78</v>
      </c>
      <c r="F230" s="32">
        <v>70</v>
      </c>
      <c r="G230" s="21">
        <v>55</v>
      </c>
      <c r="H230" s="32">
        <v>49</v>
      </c>
      <c r="I230" s="32">
        <v>50</v>
      </c>
      <c r="J230" s="32">
        <v>67</v>
      </c>
      <c r="K230" s="32">
        <v>76</v>
      </c>
      <c r="L230" s="21">
        <v>67</v>
      </c>
      <c r="M230" s="32">
        <v>80</v>
      </c>
      <c r="N230" s="32">
        <v>72</v>
      </c>
      <c r="O230" s="32">
        <v>77</v>
      </c>
      <c r="P230" s="32">
        <v>79</v>
      </c>
      <c r="Q230" s="21">
        <v>89</v>
      </c>
      <c r="R230" s="32">
        <v>76</v>
      </c>
      <c r="S230" s="32">
        <v>75</v>
      </c>
      <c r="T230" s="32">
        <v>86</v>
      </c>
      <c r="U230" s="32">
        <v>93</v>
      </c>
      <c r="V230" s="21">
        <v>87</v>
      </c>
      <c r="W230" s="32">
        <v>68</v>
      </c>
      <c r="X230" s="32">
        <v>68</v>
      </c>
      <c r="Y230" s="32">
        <v>80</v>
      </c>
      <c r="Z230" s="32">
        <v>73</v>
      </c>
      <c r="AA230" s="21">
        <v>69</v>
      </c>
      <c r="AB230" s="32">
        <v>74</v>
      </c>
      <c r="AC230" s="32">
        <v>81</v>
      </c>
      <c r="AD230" s="32">
        <v>88</v>
      </c>
      <c r="AE230" s="32">
        <v>87</v>
      </c>
      <c r="AF230" s="32">
        <v>73</v>
      </c>
      <c r="AG230" s="29">
        <f t="shared" si="139"/>
        <v>2340</v>
      </c>
      <c r="AH230" s="152">
        <f t="shared" si="140"/>
        <v>75.483870967741936</v>
      </c>
      <c r="AI230" s="123">
        <f t="shared" si="141"/>
        <v>93</v>
      </c>
      <c r="AJ230" s="143">
        <f t="shared" si="142"/>
        <v>49</v>
      </c>
      <c r="AK230" s="30">
        <f>(AG230+'Min. Temp. Data 1897-1898'!AG233)/62</f>
        <v>65.822580645161295</v>
      </c>
      <c r="AL230" s="362">
        <f>AK229-AK230</f>
        <v>1.3548387096774093</v>
      </c>
      <c r="AM230" s="355"/>
    </row>
    <row r="231" spans="1:39" ht="13.8" thickBot="1" x14ac:dyDescent="0.3">
      <c r="A231" s="39" t="s">
        <v>6</v>
      </c>
      <c r="B231" s="17">
        <f t="shared" ref="B231:AF231" si="145">B229-B230</f>
        <v>-2</v>
      </c>
      <c r="C231" s="16">
        <f t="shared" si="145"/>
        <v>0</v>
      </c>
      <c r="D231" s="16">
        <f t="shared" si="145"/>
        <v>-1</v>
      </c>
      <c r="E231" s="230">
        <f t="shared" si="145"/>
        <v>-7</v>
      </c>
      <c r="F231" s="16">
        <f t="shared" si="145"/>
        <v>0</v>
      </c>
      <c r="G231" s="23">
        <f t="shared" si="145"/>
        <v>5</v>
      </c>
      <c r="H231" s="16">
        <f t="shared" si="145"/>
        <v>2</v>
      </c>
      <c r="I231" s="16">
        <f t="shared" si="145"/>
        <v>1</v>
      </c>
      <c r="J231" s="16">
        <f t="shared" si="145"/>
        <v>0</v>
      </c>
      <c r="K231" s="16">
        <f t="shared" si="145"/>
        <v>0</v>
      </c>
      <c r="L231" s="23">
        <f t="shared" si="145"/>
        <v>2</v>
      </c>
      <c r="M231" s="16">
        <f t="shared" si="145"/>
        <v>0</v>
      </c>
      <c r="N231" s="16">
        <f t="shared" si="145"/>
        <v>4</v>
      </c>
      <c r="O231" s="16">
        <f t="shared" si="145"/>
        <v>1</v>
      </c>
      <c r="P231" s="16">
        <f t="shared" si="145"/>
        <v>1</v>
      </c>
      <c r="Q231" s="23">
        <f t="shared" si="145"/>
        <v>-3</v>
      </c>
      <c r="R231" s="16">
        <f t="shared" si="145"/>
        <v>2</v>
      </c>
      <c r="S231" s="16">
        <f t="shared" si="145"/>
        <v>1</v>
      </c>
      <c r="T231" s="16">
        <f t="shared" si="145"/>
        <v>-2</v>
      </c>
      <c r="U231" s="16">
        <f t="shared" si="145"/>
        <v>-1</v>
      </c>
      <c r="V231" s="23">
        <f t="shared" si="145"/>
        <v>4</v>
      </c>
      <c r="W231" s="16">
        <f t="shared" si="145"/>
        <v>2</v>
      </c>
      <c r="X231" s="16">
        <f t="shared" si="145"/>
        <v>1</v>
      </c>
      <c r="Y231" s="16">
        <f t="shared" si="145"/>
        <v>0</v>
      </c>
      <c r="Z231" s="229">
        <f t="shared" si="145"/>
        <v>9</v>
      </c>
      <c r="AA231" s="23">
        <f t="shared" si="145"/>
        <v>3</v>
      </c>
      <c r="AB231" s="16">
        <f t="shared" si="145"/>
        <v>3</v>
      </c>
      <c r="AC231" s="16">
        <f t="shared" si="145"/>
        <v>5</v>
      </c>
      <c r="AD231" s="16">
        <f t="shared" si="145"/>
        <v>1</v>
      </c>
      <c r="AE231" s="16">
        <f t="shared" si="145"/>
        <v>1</v>
      </c>
      <c r="AF231" s="16">
        <f t="shared" si="145"/>
        <v>3</v>
      </c>
      <c r="AG231" s="25">
        <f t="shared" si="139"/>
        <v>35</v>
      </c>
      <c r="AH231" s="153">
        <f t="shared" si="140"/>
        <v>1.1290322580645162</v>
      </c>
      <c r="AI231" s="137">
        <f t="shared" si="141"/>
        <v>9</v>
      </c>
      <c r="AJ231" s="146">
        <f t="shared" si="142"/>
        <v>-7</v>
      </c>
      <c r="AM231" s="355"/>
    </row>
    <row r="232" spans="1:39" ht="15.6" x14ac:dyDescent="0.3">
      <c r="A232" s="37" t="s">
        <v>26</v>
      </c>
      <c r="B232" s="18">
        <v>1</v>
      </c>
      <c r="C232" s="11">
        <v>2</v>
      </c>
      <c r="D232" s="11">
        <v>3</v>
      </c>
      <c r="E232" s="11">
        <v>4</v>
      </c>
      <c r="F232" s="11">
        <v>5</v>
      </c>
      <c r="G232" s="19">
        <v>6</v>
      </c>
      <c r="H232" s="11">
        <v>7</v>
      </c>
      <c r="I232" s="11">
        <v>8</v>
      </c>
      <c r="J232" s="11">
        <v>9</v>
      </c>
      <c r="K232" s="11">
        <v>10</v>
      </c>
      <c r="L232" s="19">
        <v>11</v>
      </c>
      <c r="M232" s="11">
        <v>12</v>
      </c>
      <c r="N232" s="11">
        <v>13</v>
      </c>
      <c r="O232" s="11">
        <v>14</v>
      </c>
      <c r="P232" s="11">
        <v>15</v>
      </c>
      <c r="Q232" s="19">
        <v>16</v>
      </c>
      <c r="R232" s="11">
        <v>17</v>
      </c>
      <c r="S232" s="11">
        <v>18</v>
      </c>
      <c r="T232" s="11">
        <v>19</v>
      </c>
      <c r="U232" s="11">
        <v>20</v>
      </c>
      <c r="V232" s="19">
        <v>21</v>
      </c>
      <c r="W232" s="11">
        <v>22</v>
      </c>
      <c r="X232" s="11">
        <v>23</v>
      </c>
      <c r="Y232" s="11">
        <v>24</v>
      </c>
      <c r="Z232" s="11">
        <v>25</v>
      </c>
      <c r="AA232" s="19">
        <v>26</v>
      </c>
      <c r="AB232" s="11">
        <v>27</v>
      </c>
      <c r="AC232" s="11">
        <v>28</v>
      </c>
      <c r="AD232" s="11">
        <v>29</v>
      </c>
      <c r="AE232" s="11">
        <v>30</v>
      </c>
      <c r="AF232" s="44"/>
      <c r="AG232" s="8" t="s">
        <v>0</v>
      </c>
      <c r="AH232" s="6" t="s">
        <v>1</v>
      </c>
      <c r="AI232" s="6" t="s">
        <v>2</v>
      </c>
      <c r="AJ232" s="6" t="s">
        <v>3</v>
      </c>
      <c r="AM232" s="355"/>
    </row>
    <row r="233" spans="1:39" x14ac:dyDescent="0.25">
      <c r="A233" s="54" t="s">
        <v>10</v>
      </c>
      <c r="B233" s="55">
        <v>85</v>
      </c>
      <c r="C233" s="56">
        <v>82</v>
      </c>
      <c r="D233" s="56">
        <v>84</v>
      </c>
      <c r="E233" s="56">
        <v>76</v>
      </c>
      <c r="F233" s="56">
        <v>71</v>
      </c>
      <c r="G233" s="57">
        <v>80</v>
      </c>
      <c r="H233" s="56">
        <v>82</v>
      </c>
      <c r="I233" s="56">
        <v>86</v>
      </c>
      <c r="J233" s="56">
        <v>92</v>
      </c>
      <c r="K233" s="56">
        <v>91</v>
      </c>
      <c r="L233" s="57">
        <v>92</v>
      </c>
      <c r="M233" s="56">
        <v>97</v>
      </c>
      <c r="N233" s="56">
        <v>90</v>
      </c>
      <c r="O233" s="56">
        <v>92</v>
      </c>
      <c r="P233" s="56">
        <v>88</v>
      </c>
      <c r="Q233" s="57">
        <v>75</v>
      </c>
      <c r="R233" s="56">
        <v>68</v>
      </c>
      <c r="S233" s="56">
        <v>68</v>
      </c>
      <c r="T233" s="56">
        <v>82</v>
      </c>
      <c r="U233" s="56">
        <v>80</v>
      </c>
      <c r="V233" s="57">
        <v>83</v>
      </c>
      <c r="W233" s="56">
        <v>77</v>
      </c>
      <c r="X233" s="56">
        <v>80</v>
      </c>
      <c r="Y233" s="56">
        <v>90</v>
      </c>
      <c r="Z233" s="56">
        <v>95</v>
      </c>
      <c r="AA233" s="57">
        <v>97</v>
      </c>
      <c r="AB233" s="56">
        <v>93</v>
      </c>
      <c r="AC233" s="56">
        <v>96</v>
      </c>
      <c r="AD233" s="56">
        <v>86</v>
      </c>
      <c r="AE233" s="56">
        <v>91</v>
      </c>
      <c r="AF233" s="51"/>
      <c r="AG233" s="58">
        <f t="shared" ref="AG233:AG241" si="146">SUM(B233:AF233)</f>
        <v>2549</v>
      </c>
      <c r="AH233" s="149">
        <f t="shared" ref="AH233:AH241" si="147">AVERAGE(B233:AF233)</f>
        <v>84.966666666666669</v>
      </c>
      <c r="AI233" s="122">
        <f t="shared" ref="AI233:AI241" si="148">MAX(B233:AF233)</f>
        <v>97</v>
      </c>
      <c r="AJ233" s="140">
        <f t="shared" ref="AJ233:AJ241" si="149">MIN(B233:AF233)</f>
        <v>68</v>
      </c>
      <c r="AK233" s="82">
        <f>(AG233+'Min. Temp. Data 1897-1898'!AG236)/60</f>
        <v>74.733333333333334</v>
      </c>
      <c r="AM233" s="355"/>
    </row>
    <row r="234" spans="1:39" x14ac:dyDescent="0.25">
      <c r="A234" s="12" t="s">
        <v>7</v>
      </c>
      <c r="B234" s="15">
        <v>85</v>
      </c>
      <c r="C234" s="3">
        <v>85</v>
      </c>
      <c r="D234" s="3">
        <v>84</v>
      </c>
      <c r="E234" s="9">
        <v>78</v>
      </c>
      <c r="F234" s="3">
        <v>78</v>
      </c>
      <c r="G234" s="22">
        <v>82</v>
      </c>
      <c r="H234" s="3">
        <v>84</v>
      </c>
      <c r="I234" s="3">
        <v>87</v>
      </c>
      <c r="J234" s="3">
        <v>92</v>
      </c>
      <c r="K234" s="3">
        <v>93</v>
      </c>
      <c r="L234" s="22">
        <v>94</v>
      </c>
      <c r="M234" s="3">
        <v>97</v>
      </c>
      <c r="N234" s="3">
        <v>92</v>
      </c>
      <c r="O234" s="3">
        <v>92</v>
      </c>
      <c r="P234" s="3">
        <v>88</v>
      </c>
      <c r="Q234" s="22">
        <v>79</v>
      </c>
      <c r="R234" s="3">
        <v>77</v>
      </c>
      <c r="S234" s="3">
        <v>70</v>
      </c>
      <c r="T234" s="3">
        <v>75</v>
      </c>
      <c r="U234" s="3">
        <v>82</v>
      </c>
      <c r="V234" s="22">
        <v>80</v>
      </c>
      <c r="W234" s="3">
        <v>77</v>
      </c>
      <c r="X234" s="3">
        <v>80</v>
      </c>
      <c r="Y234" s="3">
        <v>85</v>
      </c>
      <c r="Z234" s="3">
        <v>96</v>
      </c>
      <c r="AA234" s="22">
        <v>99</v>
      </c>
      <c r="AB234" s="3">
        <v>95</v>
      </c>
      <c r="AC234" s="3">
        <v>97</v>
      </c>
      <c r="AD234" s="3">
        <v>89</v>
      </c>
      <c r="AE234" s="3">
        <v>92</v>
      </c>
      <c r="AF234" s="51"/>
      <c r="AG234" s="29">
        <f t="shared" si="146"/>
        <v>2584</v>
      </c>
      <c r="AH234" s="152">
        <f t="shared" si="147"/>
        <v>86.13333333333334</v>
      </c>
      <c r="AI234" s="123">
        <f t="shared" si="148"/>
        <v>99</v>
      </c>
      <c r="AJ234" s="143">
        <f t="shared" si="149"/>
        <v>70</v>
      </c>
      <c r="AK234" s="82">
        <f>(AG234+'Min. Temp. Data 1897-1898'!AG237)/60</f>
        <v>74.566666666666663</v>
      </c>
      <c r="AL234" s="362">
        <f>AK233-AK234</f>
        <v>0.1666666666666714</v>
      </c>
      <c r="AM234" s="355"/>
    </row>
    <row r="235" spans="1:39" ht="13.8" thickBot="1" x14ac:dyDescent="0.3">
      <c r="A235" s="39" t="s">
        <v>6</v>
      </c>
      <c r="B235" s="17">
        <f t="shared" ref="B235:AE235" si="150">B233-B234</f>
        <v>0</v>
      </c>
      <c r="C235" s="16">
        <f t="shared" si="150"/>
        <v>-3</v>
      </c>
      <c r="D235" s="16">
        <f t="shared" si="150"/>
        <v>0</v>
      </c>
      <c r="E235" s="16">
        <f t="shared" si="150"/>
        <v>-2</v>
      </c>
      <c r="F235" s="16">
        <f t="shared" si="150"/>
        <v>-7</v>
      </c>
      <c r="G235" s="23">
        <f t="shared" si="150"/>
        <v>-2</v>
      </c>
      <c r="H235" s="16">
        <f t="shared" si="150"/>
        <v>-2</v>
      </c>
      <c r="I235" s="16">
        <f t="shared" si="150"/>
        <v>-1</v>
      </c>
      <c r="J235" s="16">
        <f t="shared" si="150"/>
        <v>0</v>
      </c>
      <c r="K235" s="16">
        <f t="shared" si="150"/>
        <v>-2</v>
      </c>
      <c r="L235" s="23">
        <f t="shared" si="150"/>
        <v>-2</v>
      </c>
      <c r="M235" s="16">
        <f t="shared" si="150"/>
        <v>0</v>
      </c>
      <c r="N235" s="16">
        <f t="shared" si="150"/>
        <v>-2</v>
      </c>
      <c r="O235" s="16">
        <f t="shared" si="150"/>
        <v>0</v>
      </c>
      <c r="P235" s="16">
        <f t="shared" si="150"/>
        <v>0</v>
      </c>
      <c r="Q235" s="23">
        <f t="shared" si="150"/>
        <v>-4</v>
      </c>
      <c r="R235" s="230">
        <f t="shared" si="150"/>
        <v>-9</v>
      </c>
      <c r="S235" s="16">
        <f t="shared" si="150"/>
        <v>-2</v>
      </c>
      <c r="T235" s="229">
        <f t="shared" si="150"/>
        <v>7</v>
      </c>
      <c r="U235" s="16">
        <f t="shared" si="150"/>
        <v>-2</v>
      </c>
      <c r="V235" s="23">
        <f t="shared" si="150"/>
        <v>3</v>
      </c>
      <c r="W235" s="16">
        <f t="shared" si="150"/>
        <v>0</v>
      </c>
      <c r="X235" s="16">
        <f t="shared" si="150"/>
        <v>0</v>
      </c>
      <c r="Y235" s="16">
        <f t="shared" si="150"/>
        <v>5</v>
      </c>
      <c r="Z235" s="16">
        <f t="shared" si="150"/>
        <v>-1</v>
      </c>
      <c r="AA235" s="23">
        <f t="shared" si="150"/>
        <v>-2</v>
      </c>
      <c r="AB235" s="16">
        <f t="shared" si="150"/>
        <v>-2</v>
      </c>
      <c r="AC235" s="16">
        <f t="shared" si="150"/>
        <v>-1</v>
      </c>
      <c r="AD235" s="16">
        <f t="shared" si="150"/>
        <v>-3</v>
      </c>
      <c r="AE235" s="16">
        <f t="shared" si="150"/>
        <v>-1</v>
      </c>
      <c r="AF235" s="51"/>
      <c r="AG235" s="25">
        <f t="shared" si="146"/>
        <v>-35</v>
      </c>
      <c r="AH235" s="153">
        <f t="shared" si="147"/>
        <v>-1.1666666666666667</v>
      </c>
      <c r="AI235" s="137">
        <f t="shared" si="148"/>
        <v>7</v>
      </c>
      <c r="AJ235" s="146">
        <f t="shared" si="149"/>
        <v>-9</v>
      </c>
      <c r="AM235" s="355"/>
    </row>
    <row r="236" spans="1:39" x14ac:dyDescent="0.25">
      <c r="A236" s="54" t="s">
        <v>10</v>
      </c>
      <c r="B236" s="14">
        <v>85</v>
      </c>
      <c r="C236" s="9">
        <v>82</v>
      </c>
      <c r="D236" s="9">
        <v>84</v>
      </c>
      <c r="E236" s="9">
        <v>76</v>
      </c>
      <c r="F236" s="9">
        <v>71</v>
      </c>
      <c r="G236" s="21">
        <v>80</v>
      </c>
      <c r="H236" s="9">
        <v>82</v>
      </c>
      <c r="I236" s="9">
        <v>86</v>
      </c>
      <c r="J236" s="9">
        <v>92</v>
      </c>
      <c r="K236" s="9">
        <v>91</v>
      </c>
      <c r="L236" s="21">
        <v>92</v>
      </c>
      <c r="M236" s="9">
        <v>97</v>
      </c>
      <c r="N236" s="9">
        <v>90</v>
      </c>
      <c r="O236" s="9">
        <v>92</v>
      </c>
      <c r="P236" s="9">
        <v>88</v>
      </c>
      <c r="Q236" s="21">
        <v>75</v>
      </c>
      <c r="R236" s="9">
        <v>68</v>
      </c>
      <c r="S236" s="9">
        <v>68</v>
      </c>
      <c r="T236" s="9">
        <v>82</v>
      </c>
      <c r="U236" s="9">
        <v>80</v>
      </c>
      <c r="V236" s="21">
        <v>83</v>
      </c>
      <c r="W236" s="9">
        <v>77</v>
      </c>
      <c r="X236" s="9">
        <v>80</v>
      </c>
      <c r="Y236" s="9">
        <v>90</v>
      </c>
      <c r="Z236" s="9">
        <v>95</v>
      </c>
      <c r="AA236" s="21">
        <v>97</v>
      </c>
      <c r="AB236" s="9">
        <v>93</v>
      </c>
      <c r="AC236" s="9">
        <v>96</v>
      </c>
      <c r="AD236" s="9">
        <v>86</v>
      </c>
      <c r="AE236" s="9">
        <v>91</v>
      </c>
      <c r="AF236" s="51"/>
      <c r="AG236" s="58">
        <f t="shared" si="146"/>
        <v>2549</v>
      </c>
      <c r="AH236" s="149">
        <f t="shared" si="147"/>
        <v>84.966666666666669</v>
      </c>
      <c r="AI236" s="122">
        <f t="shared" si="148"/>
        <v>97</v>
      </c>
      <c r="AJ236" s="140">
        <f t="shared" si="149"/>
        <v>68</v>
      </c>
      <c r="AK236" s="30">
        <f>(AG236+'Min. Temp. Data 1897-1898'!AG239)/60</f>
        <v>74.733333333333334</v>
      </c>
      <c r="AM236" s="355"/>
    </row>
    <row r="237" spans="1:39" x14ac:dyDescent="0.25">
      <c r="A237" s="35" t="s">
        <v>45</v>
      </c>
      <c r="B237" s="15">
        <v>86</v>
      </c>
      <c r="C237" s="28">
        <v>85</v>
      </c>
      <c r="D237" s="28">
        <v>80</v>
      </c>
      <c r="E237" s="28">
        <v>73</v>
      </c>
      <c r="F237" s="28">
        <v>73</v>
      </c>
      <c r="G237" s="22">
        <v>80</v>
      </c>
      <c r="H237" s="28">
        <v>86</v>
      </c>
      <c r="I237" s="28">
        <v>92</v>
      </c>
      <c r="J237" s="28">
        <v>92</v>
      </c>
      <c r="K237" s="28">
        <v>92</v>
      </c>
      <c r="L237" s="22">
        <v>93</v>
      </c>
      <c r="M237" s="28">
        <v>97</v>
      </c>
      <c r="N237" s="28">
        <v>90</v>
      </c>
      <c r="O237" s="28">
        <v>80</v>
      </c>
      <c r="P237" s="28">
        <v>83</v>
      </c>
      <c r="Q237" s="22">
        <v>75</v>
      </c>
      <c r="R237" s="28">
        <v>67</v>
      </c>
      <c r="S237" s="28">
        <v>67</v>
      </c>
      <c r="T237" s="28">
        <v>80</v>
      </c>
      <c r="U237" s="28">
        <v>82</v>
      </c>
      <c r="V237" s="22">
        <v>81</v>
      </c>
      <c r="W237" s="28">
        <v>79</v>
      </c>
      <c r="X237" s="28">
        <v>83</v>
      </c>
      <c r="Y237" s="28">
        <v>90</v>
      </c>
      <c r="Z237" s="28">
        <v>84</v>
      </c>
      <c r="AA237" s="22">
        <v>99</v>
      </c>
      <c r="AB237" s="28">
        <v>94</v>
      </c>
      <c r="AC237" s="28">
        <v>99</v>
      </c>
      <c r="AD237" s="28">
        <v>90</v>
      </c>
      <c r="AE237" s="28">
        <v>93</v>
      </c>
      <c r="AF237" s="51"/>
      <c r="AG237" s="29">
        <f t="shared" si="146"/>
        <v>2545</v>
      </c>
      <c r="AH237" s="152">
        <f t="shared" si="147"/>
        <v>84.833333333333329</v>
      </c>
      <c r="AI237" s="123">
        <f t="shared" si="148"/>
        <v>99</v>
      </c>
      <c r="AJ237" s="143">
        <f t="shared" si="149"/>
        <v>67</v>
      </c>
      <c r="AK237" s="30">
        <f>(AG237+'Min. Temp. Data 1897-1898'!AG240)/60</f>
        <v>73.816666666666663</v>
      </c>
      <c r="AL237" s="362">
        <f>AK236-AK237</f>
        <v>0.9166666666666714</v>
      </c>
      <c r="AM237" s="355"/>
    </row>
    <row r="238" spans="1:39" ht="13.8" thickBot="1" x14ac:dyDescent="0.3">
      <c r="A238" s="39" t="s">
        <v>6</v>
      </c>
      <c r="B238" s="17">
        <f t="shared" ref="B238:AE238" si="151">B236-B237</f>
        <v>-1</v>
      </c>
      <c r="C238" s="16">
        <f t="shared" si="151"/>
        <v>-3</v>
      </c>
      <c r="D238" s="16">
        <f t="shared" si="151"/>
        <v>4</v>
      </c>
      <c r="E238" s="16">
        <f t="shared" si="151"/>
        <v>3</v>
      </c>
      <c r="F238" s="16">
        <f t="shared" si="151"/>
        <v>-2</v>
      </c>
      <c r="G238" s="23">
        <f t="shared" si="151"/>
        <v>0</v>
      </c>
      <c r="H238" s="16">
        <f t="shared" si="151"/>
        <v>-4</v>
      </c>
      <c r="I238" s="230">
        <f t="shared" si="151"/>
        <v>-6</v>
      </c>
      <c r="J238" s="16">
        <f t="shared" si="151"/>
        <v>0</v>
      </c>
      <c r="K238" s="16">
        <f t="shared" si="151"/>
        <v>-1</v>
      </c>
      <c r="L238" s="23">
        <f t="shared" si="151"/>
        <v>-1</v>
      </c>
      <c r="M238" s="16">
        <f t="shared" si="151"/>
        <v>0</v>
      </c>
      <c r="N238" s="16">
        <f t="shared" si="151"/>
        <v>0</v>
      </c>
      <c r="O238" s="229">
        <f t="shared" si="151"/>
        <v>12</v>
      </c>
      <c r="P238" s="16">
        <f t="shared" si="151"/>
        <v>5</v>
      </c>
      <c r="Q238" s="23">
        <f t="shared" si="151"/>
        <v>0</v>
      </c>
      <c r="R238" s="16">
        <f t="shared" si="151"/>
        <v>1</v>
      </c>
      <c r="S238" s="16">
        <f t="shared" si="151"/>
        <v>1</v>
      </c>
      <c r="T238" s="16">
        <f t="shared" si="151"/>
        <v>2</v>
      </c>
      <c r="U238" s="16">
        <f t="shared" si="151"/>
        <v>-2</v>
      </c>
      <c r="V238" s="23">
        <f t="shared" si="151"/>
        <v>2</v>
      </c>
      <c r="W238" s="16">
        <f t="shared" si="151"/>
        <v>-2</v>
      </c>
      <c r="X238" s="16">
        <f t="shared" si="151"/>
        <v>-3</v>
      </c>
      <c r="Y238" s="16">
        <f t="shared" si="151"/>
        <v>0</v>
      </c>
      <c r="Z238" s="16">
        <f t="shared" si="151"/>
        <v>11</v>
      </c>
      <c r="AA238" s="23">
        <f t="shared" si="151"/>
        <v>-2</v>
      </c>
      <c r="AB238" s="16">
        <f t="shared" si="151"/>
        <v>-1</v>
      </c>
      <c r="AC238" s="16">
        <f t="shared" si="151"/>
        <v>-3</v>
      </c>
      <c r="AD238" s="16">
        <f t="shared" si="151"/>
        <v>-4</v>
      </c>
      <c r="AE238" s="16">
        <f t="shared" si="151"/>
        <v>-2</v>
      </c>
      <c r="AF238" s="51"/>
      <c r="AG238" s="25">
        <f t="shared" si="146"/>
        <v>4</v>
      </c>
      <c r="AH238" s="153">
        <f t="shared" si="147"/>
        <v>0.13333333333333333</v>
      </c>
      <c r="AI238" s="137">
        <f t="shared" si="148"/>
        <v>12</v>
      </c>
      <c r="AJ238" s="146">
        <f t="shared" si="149"/>
        <v>-6</v>
      </c>
      <c r="AK238" s="128"/>
      <c r="AM238" s="355"/>
    </row>
    <row r="239" spans="1:39" x14ac:dyDescent="0.25">
      <c r="A239" s="54" t="s">
        <v>10</v>
      </c>
      <c r="B239" s="14">
        <v>85</v>
      </c>
      <c r="C239" s="9">
        <v>82</v>
      </c>
      <c r="D239" s="9">
        <v>84</v>
      </c>
      <c r="E239" s="9">
        <v>76</v>
      </c>
      <c r="F239" s="9">
        <v>71</v>
      </c>
      <c r="G239" s="21">
        <v>80</v>
      </c>
      <c r="H239" s="9">
        <v>82</v>
      </c>
      <c r="I239" s="9">
        <v>86</v>
      </c>
      <c r="J239" s="9">
        <v>92</v>
      </c>
      <c r="K239" s="9">
        <v>91</v>
      </c>
      <c r="L239" s="21">
        <v>92</v>
      </c>
      <c r="M239" s="9">
        <v>97</v>
      </c>
      <c r="N239" s="9">
        <v>90</v>
      </c>
      <c r="O239" s="9">
        <v>92</v>
      </c>
      <c r="P239" s="9">
        <v>88</v>
      </c>
      <c r="Q239" s="21">
        <v>75</v>
      </c>
      <c r="R239" s="9">
        <v>68</v>
      </c>
      <c r="S239" s="9">
        <v>68</v>
      </c>
      <c r="T239" s="9">
        <v>82</v>
      </c>
      <c r="U239" s="9">
        <v>80</v>
      </c>
      <c r="V239" s="21">
        <v>83</v>
      </c>
      <c r="W239" s="9">
        <v>77</v>
      </c>
      <c r="X239" s="9">
        <v>80</v>
      </c>
      <c r="Y239" s="9">
        <v>90</v>
      </c>
      <c r="Z239" s="9">
        <v>95</v>
      </c>
      <c r="AA239" s="21">
        <v>97</v>
      </c>
      <c r="AB239" s="9">
        <v>93</v>
      </c>
      <c r="AC239" s="9">
        <v>96</v>
      </c>
      <c r="AD239" s="9">
        <v>86</v>
      </c>
      <c r="AE239" s="9">
        <v>91</v>
      </c>
      <c r="AF239" s="51"/>
      <c r="AG239" s="58">
        <f t="shared" si="146"/>
        <v>2549</v>
      </c>
      <c r="AH239" s="149">
        <f t="shared" si="147"/>
        <v>84.966666666666669</v>
      </c>
      <c r="AI239" s="122">
        <f t="shared" si="148"/>
        <v>97</v>
      </c>
      <c r="AJ239" s="140">
        <f t="shared" si="149"/>
        <v>68</v>
      </c>
      <c r="AK239" s="30">
        <f>(AG239+'Min. Temp. Data 1897-1898'!AG242)/60</f>
        <v>74.733333333333334</v>
      </c>
      <c r="AM239" s="355"/>
    </row>
    <row r="240" spans="1:39" x14ac:dyDescent="0.25">
      <c r="A240" s="12" t="s">
        <v>12</v>
      </c>
      <c r="B240" s="27">
        <v>83</v>
      </c>
      <c r="C240" s="9">
        <v>82</v>
      </c>
      <c r="D240" s="9">
        <v>82</v>
      </c>
      <c r="E240" s="9">
        <v>70</v>
      </c>
      <c r="F240" s="9">
        <v>72</v>
      </c>
      <c r="G240" s="21">
        <v>78</v>
      </c>
      <c r="H240" s="9">
        <v>82</v>
      </c>
      <c r="I240" s="9">
        <v>92</v>
      </c>
      <c r="J240" s="9">
        <v>90</v>
      </c>
      <c r="K240" s="9">
        <v>90</v>
      </c>
      <c r="L240" s="21">
        <v>93</v>
      </c>
      <c r="M240" s="9">
        <v>97</v>
      </c>
      <c r="N240" s="9">
        <v>90</v>
      </c>
      <c r="O240" s="9">
        <v>90</v>
      </c>
      <c r="P240" s="9">
        <v>88</v>
      </c>
      <c r="Q240" s="21">
        <v>77</v>
      </c>
      <c r="R240" s="9">
        <v>66</v>
      </c>
      <c r="S240" s="9">
        <v>66</v>
      </c>
      <c r="T240" s="9">
        <v>80</v>
      </c>
      <c r="U240" s="9">
        <v>78</v>
      </c>
      <c r="V240" s="21">
        <v>78</v>
      </c>
      <c r="W240" s="9">
        <v>73</v>
      </c>
      <c r="X240" s="9">
        <v>76</v>
      </c>
      <c r="Y240" s="9">
        <v>87</v>
      </c>
      <c r="Z240" s="9">
        <v>95</v>
      </c>
      <c r="AA240" s="21">
        <v>98</v>
      </c>
      <c r="AB240" s="9">
        <v>92</v>
      </c>
      <c r="AC240" s="9">
        <v>90</v>
      </c>
      <c r="AD240" s="9">
        <v>86</v>
      </c>
      <c r="AE240" s="9">
        <v>87</v>
      </c>
      <c r="AF240" s="51"/>
      <c r="AG240" s="29">
        <f t="shared" si="146"/>
        <v>2508</v>
      </c>
      <c r="AH240" s="152">
        <f t="shared" si="147"/>
        <v>83.6</v>
      </c>
      <c r="AI240" s="123">
        <f t="shared" si="148"/>
        <v>98</v>
      </c>
      <c r="AJ240" s="143">
        <f t="shared" si="149"/>
        <v>66</v>
      </c>
      <c r="AK240" s="30">
        <f>(AG240+'Min. Temp. Data 1897-1898'!AG243)/60</f>
        <v>73.400000000000006</v>
      </c>
      <c r="AL240" s="362">
        <f>AK239-AK240</f>
        <v>1.3333333333333286</v>
      </c>
      <c r="AM240" s="355"/>
    </row>
    <row r="241" spans="1:39" ht="13.8" thickBot="1" x14ac:dyDescent="0.3">
      <c r="A241" s="39" t="s">
        <v>6</v>
      </c>
      <c r="B241" s="17">
        <f t="shared" ref="B241:AE241" si="152">B239-B240</f>
        <v>2</v>
      </c>
      <c r="C241" s="16">
        <f t="shared" si="152"/>
        <v>0</v>
      </c>
      <c r="D241" s="16">
        <f t="shared" si="152"/>
        <v>2</v>
      </c>
      <c r="E241" s="229">
        <f t="shared" si="152"/>
        <v>6</v>
      </c>
      <c r="F241" s="16">
        <f t="shared" si="152"/>
        <v>-1</v>
      </c>
      <c r="G241" s="23">
        <f t="shared" si="152"/>
        <v>2</v>
      </c>
      <c r="H241" s="16">
        <f t="shared" si="152"/>
        <v>0</v>
      </c>
      <c r="I241" s="230">
        <f t="shared" si="152"/>
        <v>-6</v>
      </c>
      <c r="J241" s="16">
        <f t="shared" si="152"/>
        <v>2</v>
      </c>
      <c r="K241" s="16">
        <f t="shared" si="152"/>
        <v>1</v>
      </c>
      <c r="L241" s="23">
        <f t="shared" si="152"/>
        <v>-1</v>
      </c>
      <c r="M241" s="16">
        <f t="shared" si="152"/>
        <v>0</v>
      </c>
      <c r="N241" s="16">
        <f t="shared" si="152"/>
        <v>0</v>
      </c>
      <c r="O241" s="16">
        <f t="shared" si="152"/>
        <v>2</v>
      </c>
      <c r="P241" s="16">
        <f t="shared" si="152"/>
        <v>0</v>
      </c>
      <c r="Q241" s="23">
        <f t="shared" si="152"/>
        <v>-2</v>
      </c>
      <c r="R241" s="16">
        <f t="shared" si="152"/>
        <v>2</v>
      </c>
      <c r="S241" s="16">
        <f t="shared" si="152"/>
        <v>2</v>
      </c>
      <c r="T241" s="16">
        <f t="shared" si="152"/>
        <v>2</v>
      </c>
      <c r="U241" s="16">
        <f t="shared" si="152"/>
        <v>2</v>
      </c>
      <c r="V241" s="23">
        <f t="shared" si="152"/>
        <v>5</v>
      </c>
      <c r="W241" s="16">
        <f t="shared" si="152"/>
        <v>4</v>
      </c>
      <c r="X241" s="16">
        <f t="shared" si="152"/>
        <v>4</v>
      </c>
      <c r="Y241" s="16">
        <f t="shared" si="152"/>
        <v>3</v>
      </c>
      <c r="Z241" s="16">
        <f t="shared" si="152"/>
        <v>0</v>
      </c>
      <c r="AA241" s="23">
        <f t="shared" si="152"/>
        <v>-1</v>
      </c>
      <c r="AB241" s="16">
        <f t="shared" si="152"/>
        <v>1</v>
      </c>
      <c r="AC241" s="229">
        <f t="shared" si="152"/>
        <v>6</v>
      </c>
      <c r="AD241" s="16">
        <f t="shared" si="152"/>
        <v>0</v>
      </c>
      <c r="AE241" s="16">
        <f t="shared" si="152"/>
        <v>4</v>
      </c>
      <c r="AF241" s="63"/>
      <c r="AG241" s="25">
        <f t="shared" si="146"/>
        <v>41</v>
      </c>
      <c r="AH241" s="153">
        <f t="shared" si="147"/>
        <v>1.3666666666666667</v>
      </c>
      <c r="AI241" s="137">
        <f t="shared" si="148"/>
        <v>6</v>
      </c>
      <c r="AJ241" s="146">
        <f t="shared" si="149"/>
        <v>-6</v>
      </c>
      <c r="AM241" s="355"/>
    </row>
    <row r="242" spans="1:39" ht="15.6" x14ac:dyDescent="0.3">
      <c r="A242" s="37" t="s">
        <v>27</v>
      </c>
      <c r="B242" s="18">
        <v>1</v>
      </c>
      <c r="C242" s="11">
        <v>2</v>
      </c>
      <c r="D242" s="11">
        <v>3</v>
      </c>
      <c r="E242" s="11">
        <v>4</v>
      </c>
      <c r="F242" s="11">
        <v>5</v>
      </c>
      <c r="G242" s="19">
        <v>6</v>
      </c>
      <c r="H242" s="11">
        <v>7</v>
      </c>
      <c r="I242" s="11">
        <v>8</v>
      </c>
      <c r="J242" s="11">
        <v>9</v>
      </c>
      <c r="K242" s="11">
        <v>10</v>
      </c>
      <c r="L242" s="19">
        <v>11</v>
      </c>
      <c r="M242" s="11">
        <v>12</v>
      </c>
      <c r="N242" s="11">
        <v>13</v>
      </c>
      <c r="O242" s="11">
        <v>14</v>
      </c>
      <c r="P242" s="11">
        <v>15</v>
      </c>
      <c r="Q242" s="19">
        <v>16</v>
      </c>
      <c r="R242" s="11">
        <v>17</v>
      </c>
      <c r="S242" s="11">
        <v>18</v>
      </c>
      <c r="T242" s="11">
        <v>19</v>
      </c>
      <c r="U242" s="11">
        <v>20</v>
      </c>
      <c r="V242" s="19">
        <v>21</v>
      </c>
      <c r="W242" s="11">
        <v>22</v>
      </c>
      <c r="X242" s="11">
        <v>23</v>
      </c>
      <c r="Y242" s="11">
        <v>24</v>
      </c>
      <c r="Z242" s="11">
        <v>25</v>
      </c>
      <c r="AA242" s="19">
        <v>26</v>
      </c>
      <c r="AB242" s="11">
        <v>27</v>
      </c>
      <c r="AC242" s="11">
        <v>28</v>
      </c>
      <c r="AD242" s="11">
        <v>29</v>
      </c>
      <c r="AE242" s="11">
        <v>30</v>
      </c>
      <c r="AF242" s="11">
        <v>31</v>
      </c>
      <c r="AG242" s="8" t="s">
        <v>0</v>
      </c>
      <c r="AH242" s="6" t="s">
        <v>1</v>
      </c>
      <c r="AI242" s="6" t="s">
        <v>2</v>
      </c>
      <c r="AJ242" s="6" t="s">
        <v>3</v>
      </c>
    </row>
    <row r="243" spans="1:39" x14ac:dyDescent="0.25">
      <c r="A243" s="54" t="s">
        <v>10</v>
      </c>
      <c r="B243" s="55">
        <v>95</v>
      </c>
      <c r="C243" s="56">
        <v>99</v>
      </c>
      <c r="D243" s="56">
        <v>97</v>
      </c>
      <c r="E243" s="56">
        <v>97</v>
      </c>
      <c r="F243" s="56">
        <v>75</v>
      </c>
      <c r="G243" s="57">
        <v>72</v>
      </c>
      <c r="H243" s="56">
        <v>78</v>
      </c>
      <c r="I243" s="56">
        <v>87</v>
      </c>
      <c r="J243" s="56">
        <v>92</v>
      </c>
      <c r="K243" s="56">
        <v>81</v>
      </c>
      <c r="L243" s="57">
        <v>75</v>
      </c>
      <c r="M243" s="56">
        <v>69</v>
      </c>
      <c r="N243" s="56">
        <v>78</v>
      </c>
      <c r="O243" s="56">
        <v>84</v>
      </c>
      <c r="P243" s="56">
        <v>89</v>
      </c>
      <c r="Q243" s="57">
        <v>93</v>
      </c>
      <c r="R243" s="56">
        <v>95</v>
      </c>
      <c r="S243" s="56">
        <v>89</v>
      </c>
      <c r="T243" s="56">
        <v>91</v>
      </c>
      <c r="U243" s="56">
        <v>93</v>
      </c>
      <c r="V243" s="57">
        <v>92</v>
      </c>
      <c r="W243" s="56">
        <v>88</v>
      </c>
      <c r="X243" s="56">
        <v>87</v>
      </c>
      <c r="Y243" s="56">
        <v>84</v>
      </c>
      <c r="Z243" s="56">
        <v>88</v>
      </c>
      <c r="AA243" s="57">
        <v>87</v>
      </c>
      <c r="AB243" s="56">
        <v>90</v>
      </c>
      <c r="AC243" s="56">
        <v>84</v>
      </c>
      <c r="AD243" s="56">
        <v>94</v>
      </c>
      <c r="AE243" s="56">
        <v>95</v>
      </c>
      <c r="AF243" s="56">
        <v>91</v>
      </c>
      <c r="AG243" s="58">
        <f t="shared" ref="AG243:AG251" si="153">SUM(B243:AF243)</f>
        <v>2709</v>
      </c>
      <c r="AH243" s="149">
        <f t="shared" ref="AH243:AH251" si="154">AVERAGE(B243:AF243)</f>
        <v>87.387096774193552</v>
      </c>
      <c r="AI243" s="122">
        <f t="shared" ref="AI243:AI251" si="155">MAX(B243:AF243)</f>
        <v>99</v>
      </c>
      <c r="AJ243" s="140">
        <f t="shared" ref="AJ243:AJ251" si="156">MIN(B243:AF243)</f>
        <v>69</v>
      </c>
      <c r="AK243" s="82">
        <f>(AG243+'Min. Temp. Data 1897-1898'!AG246)/62</f>
        <v>78.887096774193552</v>
      </c>
    </row>
    <row r="244" spans="1:39" x14ac:dyDescent="0.25">
      <c r="A244" s="12" t="s">
        <v>7</v>
      </c>
      <c r="B244" s="177" t="s">
        <v>48</v>
      </c>
      <c r="C244" s="109" t="s">
        <v>48</v>
      </c>
      <c r="D244" s="109" t="s">
        <v>48</v>
      </c>
      <c r="E244" s="109" t="s">
        <v>48</v>
      </c>
      <c r="F244" s="109" t="s">
        <v>48</v>
      </c>
      <c r="G244" s="109" t="s">
        <v>48</v>
      </c>
      <c r="H244" s="109" t="s">
        <v>48</v>
      </c>
      <c r="I244" s="109" t="s">
        <v>48</v>
      </c>
      <c r="J244" s="109" t="s">
        <v>48</v>
      </c>
      <c r="K244" s="109" t="s">
        <v>48</v>
      </c>
      <c r="L244" s="109" t="s">
        <v>48</v>
      </c>
      <c r="M244" s="109" t="s">
        <v>48</v>
      </c>
      <c r="N244" s="109" t="s">
        <v>48</v>
      </c>
      <c r="O244" s="109" t="s">
        <v>48</v>
      </c>
      <c r="P244" s="109" t="s">
        <v>48</v>
      </c>
      <c r="Q244" s="109" t="s">
        <v>48</v>
      </c>
      <c r="R244" s="109" t="s">
        <v>48</v>
      </c>
      <c r="S244" s="109" t="s">
        <v>48</v>
      </c>
      <c r="T244" s="109" t="s">
        <v>48</v>
      </c>
      <c r="U244" s="109" t="s">
        <v>48</v>
      </c>
      <c r="V244" s="109" t="s">
        <v>48</v>
      </c>
      <c r="W244" s="109" t="s">
        <v>48</v>
      </c>
      <c r="X244" s="109" t="s">
        <v>48</v>
      </c>
      <c r="Y244" s="109" t="s">
        <v>48</v>
      </c>
      <c r="Z244" s="109" t="s">
        <v>48</v>
      </c>
      <c r="AA244" s="109" t="s">
        <v>48</v>
      </c>
      <c r="AB244" s="109" t="s">
        <v>48</v>
      </c>
      <c r="AC244" s="109" t="s">
        <v>48</v>
      </c>
      <c r="AD244" s="109" t="s">
        <v>48</v>
      </c>
      <c r="AE244" s="109" t="s">
        <v>48</v>
      </c>
      <c r="AF244" s="195" t="s">
        <v>48</v>
      </c>
      <c r="AG244" s="29">
        <f t="shared" si="153"/>
        <v>0</v>
      </c>
      <c r="AH244" s="152" t="e">
        <f t="shared" si="154"/>
        <v>#DIV/0!</v>
      </c>
      <c r="AI244" s="123">
        <f t="shared" si="155"/>
        <v>0</v>
      </c>
      <c r="AJ244" s="143">
        <f t="shared" si="156"/>
        <v>0</v>
      </c>
      <c r="AK244" s="82">
        <f>(AG244+'Min. Temp. Data 1897-1898'!AG247)/62</f>
        <v>0</v>
      </c>
      <c r="AL244" s="196" t="s">
        <v>4</v>
      </c>
    </row>
    <row r="245" spans="1:39" ht="13.8" thickBot="1" x14ac:dyDescent="0.3">
      <c r="A245" s="39" t="s">
        <v>6</v>
      </c>
      <c r="B245" s="17"/>
      <c r="C245" s="16"/>
      <c r="D245" s="16"/>
      <c r="E245" s="16"/>
      <c r="F245" s="16"/>
      <c r="G245" s="23"/>
      <c r="H245" s="16"/>
      <c r="I245" s="16"/>
      <c r="J245" s="16"/>
      <c r="K245" s="16"/>
      <c r="L245" s="23"/>
      <c r="M245" s="16"/>
      <c r="N245" s="16"/>
      <c r="O245" s="16"/>
      <c r="P245" s="16"/>
      <c r="Q245" s="23"/>
      <c r="R245" s="16"/>
      <c r="S245" s="16"/>
      <c r="T245" s="16"/>
      <c r="U245" s="16"/>
      <c r="V245" s="23"/>
      <c r="W245" s="16"/>
      <c r="X245" s="16"/>
      <c r="Y245" s="16"/>
      <c r="Z245" s="16"/>
      <c r="AA245" s="23"/>
      <c r="AB245" s="16"/>
      <c r="AC245" s="16"/>
      <c r="AD245" s="16"/>
      <c r="AE245" s="16"/>
      <c r="AF245" s="16"/>
      <c r="AG245" s="25"/>
      <c r="AH245" s="153"/>
      <c r="AI245" s="137"/>
      <c r="AJ245" s="146"/>
    </row>
    <row r="246" spans="1:39" x14ac:dyDescent="0.25">
      <c r="A246" s="54" t="s">
        <v>10</v>
      </c>
      <c r="B246" s="55">
        <v>95</v>
      </c>
      <c r="C246" s="56">
        <v>99</v>
      </c>
      <c r="D246" s="56">
        <v>97</v>
      </c>
      <c r="E246" s="56">
        <v>97</v>
      </c>
      <c r="F246" s="56">
        <v>75</v>
      </c>
      <c r="G246" s="57">
        <v>72</v>
      </c>
      <c r="H246" s="56">
        <v>78</v>
      </c>
      <c r="I246" s="56">
        <v>87</v>
      </c>
      <c r="J246" s="56">
        <v>92</v>
      </c>
      <c r="K246" s="56">
        <v>81</v>
      </c>
      <c r="L246" s="57">
        <v>75</v>
      </c>
      <c r="M246" s="56">
        <v>69</v>
      </c>
      <c r="N246" s="56">
        <v>78</v>
      </c>
      <c r="O246" s="56">
        <v>84</v>
      </c>
      <c r="P246" s="56">
        <v>89</v>
      </c>
      <c r="Q246" s="57">
        <v>93</v>
      </c>
      <c r="R246" s="56">
        <v>95</v>
      </c>
      <c r="S246" s="56">
        <v>89</v>
      </c>
      <c r="T246" s="56">
        <v>91</v>
      </c>
      <c r="U246" s="56">
        <v>93</v>
      </c>
      <c r="V246" s="57">
        <v>92</v>
      </c>
      <c r="W246" s="56">
        <v>88</v>
      </c>
      <c r="X246" s="56">
        <v>87</v>
      </c>
      <c r="Y246" s="56">
        <v>84</v>
      </c>
      <c r="Z246" s="56">
        <v>88</v>
      </c>
      <c r="AA246" s="57">
        <v>87</v>
      </c>
      <c r="AB246" s="56">
        <v>90</v>
      </c>
      <c r="AC246" s="56">
        <v>84</v>
      </c>
      <c r="AD246" s="56">
        <v>94</v>
      </c>
      <c r="AE246" s="56">
        <v>95</v>
      </c>
      <c r="AF246" s="56">
        <v>91</v>
      </c>
      <c r="AG246" s="58">
        <f t="shared" si="153"/>
        <v>2709</v>
      </c>
      <c r="AH246" s="149">
        <f t="shared" si="154"/>
        <v>87.387096774193552</v>
      </c>
      <c r="AI246" s="122">
        <f t="shared" si="155"/>
        <v>99</v>
      </c>
      <c r="AJ246" s="140">
        <f t="shared" si="156"/>
        <v>69</v>
      </c>
      <c r="AK246" s="30">
        <f>(AG246+'Min. Temp. Data 1897-1898'!AG249)/62</f>
        <v>78.887096774193552</v>
      </c>
      <c r="AM246" s="308"/>
    </row>
    <row r="247" spans="1:39" x14ac:dyDescent="0.25">
      <c r="A247" s="35" t="s">
        <v>45</v>
      </c>
      <c r="B247" s="14">
        <v>103</v>
      </c>
      <c r="C247" s="32">
        <v>100</v>
      </c>
      <c r="D247" s="32">
        <v>104</v>
      </c>
      <c r="E247" s="32">
        <v>102</v>
      </c>
      <c r="F247" s="32">
        <v>75</v>
      </c>
      <c r="G247" s="21">
        <v>77</v>
      </c>
      <c r="H247" s="32">
        <v>75</v>
      </c>
      <c r="I247" s="32">
        <v>91</v>
      </c>
      <c r="J247" s="32">
        <v>91</v>
      </c>
      <c r="K247" s="32">
        <v>84</v>
      </c>
      <c r="L247" s="21">
        <v>76</v>
      </c>
      <c r="M247" s="32">
        <v>69</v>
      </c>
      <c r="N247" s="32">
        <v>79</v>
      </c>
      <c r="O247" s="32">
        <v>88</v>
      </c>
      <c r="P247" s="32">
        <v>90</v>
      </c>
      <c r="Q247" s="21">
        <v>95</v>
      </c>
      <c r="R247" s="32">
        <v>99</v>
      </c>
      <c r="S247" s="32">
        <v>93</v>
      </c>
      <c r="T247" s="32">
        <v>95</v>
      </c>
      <c r="U247" s="32">
        <v>95</v>
      </c>
      <c r="V247" s="21">
        <v>96</v>
      </c>
      <c r="W247" s="32">
        <v>87</v>
      </c>
      <c r="X247" s="32">
        <v>88</v>
      </c>
      <c r="Y247" s="32">
        <v>86</v>
      </c>
      <c r="Z247" s="32">
        <v>92</v>
      </c>
      <c r="AA247" s="21">
        <v>89</v>
      </c>
      <c r="AB247" s="32">
        <v>91</v>
      </c>
      <c r="AC247" s="32">
        <v>88</v>
      </c>
      <c r="AD247" s="32">
        <v>93</v>
      </c>
      <c r="AE247" s="32">
        <v>96</v>
      </c>
      <c r="AF247" s="32">
        <v>91</v>
      </c>
      <c r="AG247" s="29">
        <f t="shared" si="153"/>
        <v>2778</v>
      </c>
      <c r="AH247" s="152">
        <f t="shared" si="154"/>
        <v>89.612903225806448</v>
      </c>
      <c r="AI247" s="123">
        <f t="shared" si="155"/>
        <v>104</v>
      </c>
      <c r="AJ247" s="143">
        <f t="shared" si="156"/>
        <v>69</v>
      </c>
      <c r="AK247" s="30">
        <f>(AG247+'Min. Temp. Data 1897-1898'!AG250)/62</f>
        <v>79.354838709677423</v>
      </c>
      <c r="AL247" s="361">
        <f>AK246-AK247</f>
        <v>-0.46774193548387188</v>
      </c>
      <c r="AM247" s="308"/>
    </row>
    <row r="248" spans="1:39" ht="13.8" thickBot="1" x14ac:dyDescent="0.3">
      <c r="A248" s="39" t="s">
        <v>6</v>
      </c>
      <c r="B248" s="232">
        <f t="shared" ref="B248:AF248" si="157">B246-B247</f>
        <v>-8</v>
      </c>
      <c r="C248" s="16">
        <f t="shared" si="157"/>
        <v>-1</v>
      </c>
      <c r="D248" s="16">
        <f t="shared" si="157"/>
        <v>-7</v>
      </c>
      <c r="E248" s="16">
        <f t="shared" si="157"/>
        <v>-5</v>
      </c>
      <c r="F248" s="16">
        <f t="shared" si="157"/>
        <v>0</v>
      </c>
      <c r="G248" s="23">
        <f t="shared" si="157"/>
        <v>-5</v>
      </c>
      <c r="H248" s="229">
        <f t="shared" si="157"/>
        <v>3</v>
      </c>
      <c r="I248" s="16">
        <f t="shared" si="157"/>
        <v>-4</v>
      </c>
      <c r="J248" s="16">
        <f t="shared" si="157"/>
        <v>1</v>
      </c>
      <c r="K248" s="16">
        <f t="shared" si="157"/>
        <v>-3</v>
      </c>
      <c r="L248" s="23">
        <f t="shared" si="157"/>
        <v>-1</v>
      </c>
      <c r="M248" s="16">
        <f t="shared" si="157"/>
        <v>0</v>
      </c>
      <c r="N248" s="16">
        <f t="shared" si="157"/>
        <v>-1</v>
      </c>
      <c r="O248" s="16">
        <f t="shared" si="157"/>
        <v>-4</v>
      </c>
      <c r="P248" s="16">
        <f t="shared" si="157"/>
        <v>-1</v>
      </c>
      <c r="Q248" s="23">
        <f t="shared" si="157"/>
        <v>-2</v>
      </c>
      <c r="R248" s="16">
        <f t="shared" si="157"/>
        <v>-4</v>
      </c>
      <c r="S248" s="16">
        <f t="shared" si="157"/>
        <v>-4</v>
      </c>
      <c r="T248" s="16">
        <f t="shared" si="157"/>
        <v>-4</v>
      </c>
      <c r="U248" s="16">
        <f t="shared" si="157"/>
        <v>-2</v>
      </c>
      <c r="V248" s="23">
        <f t="shared" si="157"/>
        <v>-4</v>
      </c>
      <c r="W248" s="16">
        <f t="shared" si="157"/>
        <v>1</v>
      </c>
      <c r="X248" s="16">
        <f t="shared" si="157"/>
        <v>-1</v>
      </c>
      <c r="Y248" s="16">
        <f t="shared" si="157"/>
        <v>-2</v>
      </c>
      <c r="Z248" s="16">
        <f t="shared" si="157"/>
        <v>-4</v>
      </c>
      <c r="AA248" s="23">
        <f t="shared" si="157"/>
        <v>-2</v>
      </c>
      <c r="AB248" s="16">
        <f t="shared" si="157"/>
        <v>-1</v>
      </c>
      <c r="AC248" s="16">
        <f t="shared" si="157"/>
        <v>-4</v>
      </c>
      <c r="AD248" s="16">
        <f t="shared" si="157"/>
        <v>1</v>
      </c>
      <c r="AE248" s="16">
        <f t="shared" si="157"/>
        <v>-1</v>
      </c>
      <c r="AF248" s="16">
        <f t="shared" si="157"/>
        <v>0</v>
      </c>
      <c r="AG248" s="25">
        <f t="shared" si="153"/>
        <v>-69</v>
      </c>
      <c r="AH248" s="153">
        <f t="shared" si="154"/>
        <v>-2.225806451612903</v>
      </c>
      <c r="AI248" s="137">
        <f t="shared" si="155"/>
        <v>3</v>
      </c>
      <c r="AJ248" s="146">
        <f t="shared" si="156"/>
        <v>-8</v>
      </c>
      <c r="AK248" s="128"/>
      <c r="AM248" s="308"/>
    </row>
    <row r="249" spans="1:39" x14ac:dyDescent="0.25">
      <c r="A249" s="54" t="s">
        <v>10</v>
      </c>
      <c r="B249" s="55">
        <v>95</v>
      </c>
      <c r="C249" s="56">
        <v>99</v>
      </c>
      <c r="D249" s="56">
        <v>97</v>
      </c>
      <c r="E249" s="56">
        <v>97</v>
      </c>
      <c r="F249" s="56">
        <v>75</v>
      </c>
      <c r="G249" s="57">
        <v>72</v>
      </c>
      <c r="H249" s="56">
        <v>78</v>
      </c>
      <c r="I249" s="56">
        <v>87</v>
      </c>
      <c r="J249" s="56">
        <v>92</v>
      </c>
      <c r="K249" s="56">
        <v>81</v>
      </c>
      <c r="L249" s="57">
        <v>75</v>
      </c>
      <c r="M249" s="56">
        <v>69</v>
      </c>
      <c r="N249" s="56">
        <v>78</v>
      </c>
      <c r="O249" s="56">
        <v>84</v>
      </c>
      <c r="P249" s="56">
        <v>89</v>
      </c>
      <c r="Q249" s="57">
        <v>93</v>
      </c>
      <c r="R249" s="56">
        <v>95</v>
      </c>
      <c r="S249" s="56">
        <v>89</v>
      </c>
      <c r="T249" s="56">
        <v>91</v>
      </c>
      <c r="U249" s="56">
        <v>93</v>
      </c>
      <c r="V249" s="57">
        <v>92</v>
      </c>
      <c r="W249" s="56">
        <v>88</v>
      </c>
      <c r="X249" s="56">
        <v>87</v>
      </c>
      <c r="Y249" s="56">
        <v>84</v>
      </c>
      <c r="Z249" s="56">
        <v>88</v>
      </c>
      <c r="AA249" s="57">
        <v>87</v>
      </c>
      <c r="AB249" s="56">
        <v>90</v>
      </c>
      <c r="AC249" s="56">
        <v>84</v>
      </c>
      <c r="AD249" s="56">
        <v>94</v>
      </c>
      <c r="AE249" s="56">
        <v>95</v>
      </c>
      <c r="AF249" s="56">
        <v>91</v>
      </c>
      <c r="AG249" s="58">
        <f t="shared" si="153"/>
        <v>2709</v>
      </c>
      <c r="AH249" s="149">
        <f t="shared" si="154"/>
        <v>87.387096774193552</v>
      </c>
      <c r="AI249" s="122">
        <f t="shared" si="155"/>
        <v>99</v>
      </c>
      <c r="AJ249" s="140">
        <f t="shared" si="156"/>
        <v>69</v>
      </c>
      <c r="AK249" s="30">
        <f>(AG249+'Min. Temp. Data 1897-1898'!AG252)/62</f>
        <v>78.887096774193552</v>
      </c>
      <c r="AM249" s="355"/>
    </row>
    <row r="250" spans="1:39" x14ac:dyDescent="0.25">
      <c r="A250" s="12" t="s">
        <v>12</v>
      </c>
      <c r="B250" s="14">
        <v>99</v>
      </c>
      <c r="C250" s="32">
        <v>99</v>
      </c>
      <c r="D250" s="32">
        <v>96</v>
      </c>
      <c r="E250" s="32">
        <v>98</v>
      </c>
      <c r="F250" s="32">
        <v>70</v>
      </c>
      <c r="G250" s="21">
        <v>71</v>
      </c>
      <c r="H250" s="32">
        <v>77</v>
      </c>
      <c r="I250" s="32">
        <v>87</v>
      </c>
      <c r="J250" s="32">
        <v>85</v>
      </c>
      <c r="K250" s="32">
        <v>79</v>
      </c>
      <c r="L250" s="21">
        <v>74</v>
      </c>
      <c r="M250" s="32">
        <v>70</v>
      </c>
      <c r="N250" s="32">
        <v>80</v>
      </c>
      <c r="O250" s="32">
        <v>82</v>
      </c>
      <c r="P250" s="32">
        <v>90</v>
      </c>
      <c r="Q250" s="21">
        <v>89</v>
      </c>
      <c r="R250" s="32">
        <v>94</v>
      </c>
      <c r="S250" s="32">
        <v>87</v>
      </c>
      <c r="T250" s="32">
        <v>89</v>
      </c>
      <c r="U250" s="32">
        <v>92</v>
      </c>
      <c r="V250" s="21">
        <v>90</v>
      </c>
      <c r="W250" s="32">
        <v>85</v>
      </c>
      <c r="X250" s="32">
        <v>86</v>
      </c>
      <c r="Y250" s="32">
        <v>85</v>
      </c>
      <c r="Z250" s="32">
        <v>86</v>
      </c>
      <c r="AA250" s="21">
        <v>86</v>
      </c>
      <c r="AB250" s="32">
        <v>89</v>
      </c>
      <c r="AC250" s="32">
        <v>84</v>
      </c>
      <c r="AD250" s="32">
        <v>90</v>
      </c>
      <c r="AE250" s="32">
        <v>92</v>
      </c>
      <c r="AF250" s="32">
        <v>88</v>
      </c>
      <c r="AG250" s="29">
        <f t="shared" si="153"/>
        <v>2669</v>
      </c>
      <c r="AH250" s="152">
        <f t="shared" si="154"/>
        <v>86.096774193548384</v>
      </c>
      <c r="AI250" s="123">
        <f t="shared" si="155"/>
        <v>99</v>
      </c>
      <c r="AJ250" s="143">
        <f t="shared" si="156"/>
        <v>70</v>
      </c>
      <c r="AK250" s="30">
        <f>(AG250+'Min. Temp. Data 1897-1898'!AG253)/62</f>
        <v>77.741935483870961</v>
      </c>
      <c r="AL250" s="362">
        <f>AK249-AK250</f>
        <v>1.1451612903225907</v>
      </c>
      <c r="AM250" s="355"/>
    </row>
    <row r="251" spans="1:39" ht="13.8" thickBot="1" x14ac:dyDescent="0.3">
      <c r="A251" s="39" t="s">
        <v>6</v>
      </c>
      <c r="B251" s="232">
        <f t="shared" ref="B251:AF251" si="158">B249-B250</f>
        <v>-4</v>
      </c>
      <c r="C251" s="16">
        <f t="shared" si="158"/>
        <v>0</v>
      </c>
      <c r="D251" s="16">
        <f t="shared" si="158"/>
        <v>1</v>
      </c>
      <c r="E251" s="16">
        <f t="shared" si="158"/>
        <v>-1</v>
      </c>
      <c r="F251" s="16">
        <f t="shared" si="158"/>
        <v>5</v>
      </c>
      <c r="G251" s="23">
        <f t="shared" si="158"/>
        <v>1</v>
      </c>
      <c r="H251" s="16">
        <f t="shared" si="158"/>
        <v>1</v>
      </c>
      <c r="I251" s="16">
        <f t="shared" si="158"/>
        <v>0</v>
      </c>
      <c r="J251" s="229">
        <f t="shared" si="158"/>
        <v>7</v>
      </c>
      <c r="K251" s="16">
        <f t="shared" si="158"/>
        <v>2</v>
      </c>
      <c r="L251" s="23">
        <f t="shared" si="158"/>
        <v>1</v>
      </c>
      <c r="M251" s="16">
        <f t="shared" si="158"/>
        <v>-1</v>
      </c>
      <c r="N251" s="16">
        <f t="shared" si="158"/>
        <v>-2</v>
      </c>
      <c r="O251" s="16">
        <f t="shared" si="158"/>
        <v>2</v>
      </c>
      <c r="P251" s="16">
        <f t="shared" si="158"/>
        <v>-1</v>
      </c>
      <c r="Q251" s="23">
        <f t="shared" si="158"/>
        <v>4</v>
      </c>
      <c r="R251" s="16">
        <f t="shared" si="158"/>
        <v>1</v>
      </c>
      <c r="S251" s="16">
        <f t="shared" si="158"/>
        <v>2</v>
      </c>
      <c r="T251" s="16">
        <f t="shared" si="158"/>
        <v>2</v>
      </c>
      <c r="U251" s="16">
        <f t="shared" si="158"/>
        <v>1</v>
      </c>
      <c r="V251" s="23">
        <f t="shared" si="158"/>
        <v>2</v>
      </c>
      <c r="W251" s="16">
        <f t="shared" si="158"/>
        <v>3</v>
      </c>
      <c r="X251" s="16">
        <f t="shared" si="158"/>
        <v>1</v>
      </c>
      <c r="Y251" s="16">
        <f t="shared" si="158"/>
        <v>-1</v>
      </c>
      <c r="Z251" s="16">
        <f t="shared" si="158"/>
        <v>2</v>
      </c>
      <c r="AA251" s="23">
        <f t="shared" si="158"/>
        <v>1</v>
      </c>
      <c r="AB251" s="16">
        <f t="shared" si="158"/>
        <v>1</v>
      </c>
      <c r="AC251" s="16">
        <f t="shared" si="158"/>
        <v>0</v>
      </c>
      <c r="AD251" s="16">
        <f t="shared" si="158"/>
        <v>4</v>
      </c>
      <c r="AE251" s="16">
        <f t="shared" si="158"/>
        <v>3</v>
      </c>
      <c r="AF251" s="16">
        <f t="shared" si="158"/>
        <v>3</v>
      </c>
      <c r="AG251" s="25">
        <f t="shared" si="153"/>
        <v>40</v>
      </c>
      <c r="AH251" s="153">
        <f t="shared" si="154"/>
        <v>1.2903225806451613</v>
      </c>
      <c r="AI251" s="137">
        <f t="shared" si="155"/>
        <v>7</v>
      </c>
      <c r="AJ251" s="146">
        <f t="shared" si="156"/>
        <v>-4</v>
      </c>
      <c r="AM251" s="355"/>
    </row>
    <row r="252" spans="1:39" ht="15.6" x14ac:dyDescent="0.3">
      <c r="A252" s="37" t="s">
        <v>28</v>
      </c>
      <c r="B252" s="18">
        <v>1</v>
      </c>
      <c r="C252" s="11">
        <v>2</v>
      </c>
      <c r="D252" s="11">
        <v>3</v>
      </c>
      <c r="E252" s="11">
        <v>4</v>
      </c>
      <c r="F252" s="11">
        <v>5</v>
      </c>
      <c r="G252" s="19">
        <v>6</v>
      </c>
      <c r="H252" s="11">
        <v>7</v>
      </c>
      <c r="I252" s="11">
        <v>8</v>
      </c>
      <c r="J252" s="11">
        <v>9</v>
      </c>
      <c r="K252" s="11">
        <v>10</v>
      </c>
      <c r="L252" s="19">
        <v>11</v>
      </c>
      <c r="M252" s="11">
        <v>12</v>
      </c>
      <c r="N252" s="11">
        <v>13</v>
      </c>
      <c r="O252" s="11">
        <v>14</v>
      </c>
      <c r="P252" s="11">
        <v>15</v>
      </c>
      <c r="Q252" s="19">
        <v>16</v>
      </c>
      <c r="R252" s="11">
        <v>17</v>
      </c>
      <c r="S252" s="11">
        <v>18</v>
      </c>
      <c r="T252" s="11">
        <v>19</v>
      </c>
      <c r="U252" s="11">
        <v>20</v>
      </c>
      <c r="V252" s="19">
        <v>21</v>
      </c>
      <c r="W252" s="11">
        <v>22</v>
      </c>
      <c r="X252" s="11">
        <v>23</v>
      </c>
      <c r="Y252" s="11">
        <v>24</v>
      </c>
      <c r="Z252" s="11">
        <v>25</v>
      </c>
      <c r="AA252" s="19">
        <v>26</v>
      </c>
      <c r="AB252" s="11">
        <v>27</v>
      </c>
      <c r="AC252" s="11">
        <v>28</v>
      </c>
      <c r="AD252" s="11">
        <v>29</v>
      </c>
      <c r="AE252" s="11">
        <v>30</v>
      </c>
      <c r="AF252" s="11">
        <v>31</v>
      </c>
      <c r="AG252" s="8" t="s">
        <v>0</v>
      </c>
      <c r="AH252" s="6" t="s">
        <v>1</v>
      </c>
      <c r="AI252" s="6" t="s">
        <v>2</v>
      </c>
      <c r="AJ252" s="6" t="s">
        <v>3</v>
      </c>
      <c r="AM252" s="308"/>
    </row>
    <row r="253" spans="1:39" x14ac:dyDescent="0.25">
      <c r="A253" s="54" t="s">
        <v>10</v>
      </c>
      <c r="B253" s="55">
        <v>92</v>
      </c>
      <c r="C253" s="56">
        <v>93</v>
      </c>
      <c r="D253" s="56">
        <v>92</v>
      </c>
      <c r="E253" s="56">
        <v>90</v>
      </c>
      <c r="F253" s="56">
        <v>85</v>
      </c>
      <c r="G253" s="57">
        <v>88</v>
      </c>
      <c r="H253" s="56">
        <v>93</v>
      </c>
      <c r="I253" s="56">
        <v>94</v>
      </c>
      <c r="J253" s="56">
        <v>93</v>
      </c>
      <c r="K253" s="56">
        <v>90</v>
      </c>
      <c r="L253" s="57">
        <v>83</v>
      </c>
      <c r="M253" s="56">
        <v>84</v>
      </c>
      <c r="N253" s="56">
        <v>83</v>
      </c>
      <c r="O253" s="56">
        <v>78</v>
      </c>
      <c r="P253" s="56">
        <v>87</v>
      </c>
      <c r="Q253" s="57">
        <v>88</v>
      </c>
      <c r="R253" s="56">
        <v>88</v>
      </c>
      <c r="S253" s="56">
        <v>89</v>
      </c>
      <c r="T253" s="56">
        <v>89</v>
      </c>
      <c r="U253" s="56">
        <v>85</v>
      </c>
      <c r="V253" s="57">
        <v>85</v>
      </c>
      <c r="W253" s="56">
        <v>88</v>
      </c>
      <c r="X253" s="56">
        <v>92</v>
      </c>
      <c r="Y253" s="56">
        <v>92</v>
      </c>
      <c r="Z253" s="56">
        <v>95</v>
      </c>
      <c r="AA253" s="57">
        <v>86</v>
      </c>
      <c r="AB253" s="56">
        <v>77</v>
      </c>
      <c r="AC253" s="56">
        <v>78</v>
      </c>
      <c r="AD253" s="56">
        <v>78</v>
      </c>
      <c r="AE253" s="56">
        <v>89</v>
      </c>
      <c r="AF253" s="56">
        <v>92</v>
      </c>
      <c r="AG253" s="58">
        <f t="shared" ref="AG253:AG261" si="159">SUM(B253:AF253)</f>
        <v>2716</v>
      </c>
      <c r="AH253" s="149">
        <f t="shared" ref="AH253:AH261" si="160">AVERAGE(B253:AF253)</f>
        <v>87.612903225806448</v>
      </c>
      <c r="AI253" s="122">
        <f t="shared" ref="AI253:AI261" si="161">MAX(B253:AF253)</f>
        <v>95</v>
      </c>
      <c r="AJ253" s="140">
        <f t="shared" ref="AJ253:AJ261" si="162">MIN(B253:AF253)</f>
        <v>77</v>
      </c>
      <c r="AK253" s="82">
        <f>(AG253+'Min. Temp. Data 1897-1898'!AG256)/62</f>
        <v>78.854838709677423</v>
      </c>
      <c r="AM253" s="308"/>
    </row>
    <row r="254" spans="1:39" x14ac:dyDescent="0.25">
      <c r="A254" s="12" t="s">
        <v>7</v>
      </c>
      <c r="B254" s="15">
        <v>94</v>
      </c>
      <c r="C254" s="3">
        <v>96</v>
      </c>
      <c r="D254" s="3">
        <v>95</v>
      </c>
      <c r="E254" s="3">
        <v>92</v>
      </c>
      <c r="F254" s="3">
        <v>90</v>
      </c>
      <c r="G254" s="22">
        <v>90</v>
      </c>
      <c r="H254" s="3">
        <v>96</v>
      </c>
      <c r="I254" s="3">
        <v>94</v>
      </c>
      <c r="J254" s="3">
        <v>94</v>
      </c>
      <c r="K254" s="3">
        <v>90</v>
      </c>
      <c r="L254" s="22">
        <v>82</v>
      </c>
      <c r="M254" s="3">
        <v>85</v>
      </c>
      <c r="N254" s="3">
        <v>88</v>
      </c>
      <c r="O254" s="3">
        <v>82</v>
      </c>
      <c r="P254" s="3">
        <v>82</v>
      </c>
      <c r="Q254" s="22">
        <v>90</v>
      </c>
      <c r="R254" s="3">
        <v>86</v>
      </c>
      <c r="S254" s="3">
        <v>90</v>
      </c>
      <c r="T254" s="3">
        <v>90</v>
      </c>
      <c r="U254" s="3">
        <v>85</v>
      </c>
      <c r="V254" s="22">
        <v>81</v>
      </c>
      <c r="W254" s="3">
        <v>89</v>
      </c>
      <c r="X254" s="3">
        <v>93</v>
      </c>
      <c r="Y254" s="3">
        <v>95</v>
      </c>
      <c r="Z254" s="3">
        <v>96</v>
      </c>
      <c r="AA254" s="22">
        <v>86</v>
      </c>
      <c r="AB254" s="3">
        <v>85</v>
      </c>
      <c r="AC254" s="3">
        <v>80</v>
      </c>
      <c r="AD254" s="3">
        <v>80</v>
      </c>
      <c r="AE254" s="3">
        <v>90</v>
      </c>
      <c r="AF254" s="3">
        <v>95</v>
      </c>
      <c r="AG254" s="29">
        <f t="shared" si="159"/>
        <v>2761</v>
      </c>
      <c r="AH254" s="152">
        <f t="shared" si="160"/>
        <v>89.064516129032256</v>
      </c>
      <c r="AI254" s="123">
        <f t="shared" si="161"/>
        <v>96</v>
      </c>
      <c r="AJ254" s="143">
        <f t="shared" si="162"/>
        <v>80</v>
      </c>
      <c r="AK254" s="82">
        <f>(AG254+'Min. Temp. Data 1897-1898'!AG257)/62</f>
        <v>79.064516129032256</v>
      </c>
      <c r="AL254" s="361">
        <f>AK253-AK254</f>
        <v>-0.20967741935483275</v>
      </c>
      <c r="AM254" s="308"/>
    </row>
    <row r="255" spans="1:39" ht="13.8" thickBot="1" x14ac:dyDescent="0.3">
      <c r="A255" s="39" t="s">
        <v>6</v>
      </c>
      <c r="B255" s="17">
        <f t="shared" ref="B255:AF255" si="163">B253-B254</f>
        <v>-2</v>
      </c>
      <c r="C255" s="16">
        <f t="shared" si="163"/>
        <v>-3</v>
      </c>
      <c r="D255" s="16">
        <f t="shared" si="163"/>
        <v>-3</v>
      </c>
      <c r="E255" s="16">
        <f t="shared" si="163"/>
        <v>-2</v>
      </c>
      <c r="F255" s="16">
        <f t="shared" si="163"/>
        <v>-5</v>
      </c>
      <c r="G255" s="23">
        <f t="shared" si="163"/>
        <v>-2</v>
      </c>
      <c r="H255" s="16">
        <f t="shared" si="163"/>
        <v>-3</v>
      </c>
      <c r="I255" s="16">
        <f t="shared" si="163"/>
        <v>0</v>
      </c>
      <c r="J255" s="16">
        <f t="shared" si="163"/>
        <v>-1</v>
      </c>
      <c r="K255" s="16">
        <f t="shared" si="163"/>
        <v>0</v>
      </c>
      <c r="L255" s="23">
        <f t="shared" si="163"/>
        <v>1</v>
      </c>
      <c r="M255" s="16">
        <f t="shared" si="163"/>
        <v>-1</v>
      </c>
      <c r="N255" s="16">
        <f t="shared" si="163"/>
        <v>-5</v>
      </c>
      <c r="O255" s="16">
        <f t="shared" si="163"/>
        <v>-4</v>
      </c>
      <c r="P255" s="229">
        <f t="shared" si="163"/>
        <v>5</v>
      </c>
      <c r="Q255" s="23">
        <f t="shared" si="163"/>
        <v>-2</v>
      </c>
      <c r="R255" s="16">
        <f t="shared" si="163"/>
        <v>2</v>
      </c>
      <c r="S255" s="16">
        <f t="shared" si="163"/>
        <v>-1</v>
      </c>
      <c r="T255" s="16">
        <f t="shared" si="163"/>
        <v>-1</v>
      </c>
      <c r="U255" s="16">
        <f t="shared" si="163"/>
        <v>0</v>
      </c>
      <c r="V255" s="23">
        <f t="shared" si="163"/>
        <v>4</v>
      </c>
      <c r="W255" s="16">
        <f t="shared" si="163"/>
        <v>-1</v>
      </c>
      <c r="X255" s="16">
        <f t="shared" si="163"/>
        <v>-1</v>
      </c>
      <c r="Y255" s="16">
        <f t="shared" si="163"/>
        <v>-3</v>
      </c>
      <c r="Z255" s="16">
        <f t="shared" si="163"/>
        <v>-1</v>
      </c>
      <c r="AA255" s="23">
        <f t="shared" si="163"/>
        <v>0</v>
      </c>
      <c r="AB255" s="230">
        <f t="shared" si="163"/>
        <v>-8</v>
      </c>
      <c r="AC255" s="16">
        <f t="shared" si="163"/>
        <v>-2</v>
      </c>
      <c r="AD255" s="16">
        <f t="shared" si="163"/>
        <v>-2</v>
      </c>
      <c r="AE255" s="16">
        <f t="shared" si="163"/>
        <v>-1</v>
      </c>
      <c r="AF255" s="16">
        <f t="shared" si="163"/>
        <v>-3</v>
      </c>
      <c r="AG255" s="25">
        <f t="shared" si="159"/>
        <v>-45</v>
      </c>
      <c r="AH255" s="153">
        <f t="shared" si="160"/>
        <v>-1.4516129032258065</v>
      </c>
      <c r="AI255" s="137">
        <f t="shared" si="161"/>
        <v>5</v>
      </c>
      <c r="AJ255" s="146">
        <f t="shared" si="162"/>
        <v>-8</v>
      </c>
      <c r="AK255" s="2" t="s">
        <v>4</v>
      </c>
      <c r="AM255" s="308"/>
    </row>
    <row r="256" spans="1:39" x14ac:dyDescent="0.25">
      <c r="A256" s="54" t="s">
        <v>10</v>
      </c>
      <c r="B256" s="55">
        <v>92</v>
      </c>
      <c r="C256" s="56">
        <v>93</v>
      </c>
      <c r="D256" s="56">
        <v>92</v>
      </c>
      <c r="E256" s="56">
        <v>90</v>
      </c>
      <c r="F256" s="56">
        <v>85</v>
      </c>
      <c r="G256" s="57">
        <v>88</v>
      </c>
      <c r="H256" s="56">
        <v>93</v>
      </c>
      <c r="I256" s="56">
        <v>94</v>
      </c>
      <c r="J256" s="56">
        <v>93</v>
      </c>
      <c r="K256" s="56">
        <v>90</v>
      </c>
      <c r="L256" s="57">
        <v>83</v>
      </c>
      <c r="M256" s="56">
        <v>84</v>
      </c>
      <c r="N256" s="56">
        <v>83</v>
      </c>
      <c r="O256" s="56">
        <v>78</v>
      </c>
      <c r="P256" s="56">
        <v>87</v>
      </c>
      <c r="Q256" s="57">
        <v>88</v>
      </c>
      <c r="R256" s="56">
        <v>88</v>
      </c>
      <c r="S256" s="56">
        <v>89</v>
      </c>
      <c r="T256" s="56">
        <v>89</v>
      </c>
      <c r="U256" s="56">
        <v>85</v>
      </c>
      <c r="V256" s="57">
        <v>85</v>
      </c>
      <c r="W256" s="56">
        <v>88</v>
      </c>
      <c r="X256" s="56">
        <v>92</v>
      </c>
      <c r="Y256" s="56">
        <v>92</v>
      </c>
      <c r="Z256" s="56">
        <v>95</v>
      </c>
      <c r="AA256" s="57">
        <v>86</v>
      </c>
      <c r="AB256" s="56">
        <v>77</v>
      </c>
      <c r="AC256" s="56">
        <v>78</v>
      </c>
      <c r="AD256" s="56">
        <v>78</v>
      </c>
      <c r="AE256" s="56">
        <v>89</v>
      </c>
      <c r="AF256" s="56">
        <v>92</v>
      </c>
      <c r="AG256" s="58">
        <f t="shared" si="159"/>
        <v>2716</v>
      </c>
      <c r="AH256" s="149">
        <f t="shared" si="160"/>
        <v>87.612903225806448</v>
      </c>
      <c r="AI256" s="122">
        <f t="shared" si="161"/>
        <v>95</v>
      </c>
      <c r="AJ256" s="140">
        <f t="shared" si="162"/>
        <v>77</v>
      </c>
      <c r="AK256" s="30">
        <f>(AG256+'Min. Temp. Data 1897-1898'!AG259)/62</f>
        <v>78.854838709677423</v>
      </c>
      <c r="AM256" s="308"/>
    </row>
    <row r="257" spans="1:39" x14ac:dyDescent="0.25">
      <c r="A257" s="35" t="s">
        <v>45</v>
      </c>
      <c r="B257" s="14">
        <v>95</v>
      </c>
      <c r="C257" s="32">
        <v>93</v>
      </c>
      <c r="D257" s="32">
        <v>97</v>
      </c>
      <c r="E257" s="32">
        <v>93</v>
      </c>
      <c r="F257" s="32">
        <v>89</v>
      </c>
      <c r="G257" s="21">
        <v>92</v>
      </c>
      <c r="H257" s="32">
        <v>96</v>
      </c>
      <c r="I257" s="32">
        <v>97</v>
      </c>
      <c r="J257" s="32">
        <v>97</v>
      </c>
      <c r="K257" s="32">
        <v>90</v>
      </c>
      <c r="L257" s="21">
        <v>85</v>
      </c>
      <c r="M257" s="32">
        <v>86</v>
      </c>
      <c r="N257" s="32">
        <v>84</v>
      </c>
      <c r="O257" s="32">
        <v>80</v>
      </c>
      <c r="P257" s="32">
        <v>89</v>
      </c>
      <c r="Q257" s="21">
        <v>91</v>
      </c>
      <c r="R257" s="32">
        <v>90</v>
      </c>
      <c r="S257" s="32">
        <v>90</v>
      </c>
      <c r="T257" s="32">
        <v>89</v>
      </c>
      <c r="U257" s="32">
        <v>86</v>
      </c>
      <c r="V257" s="21">
        <v>85</v>
      </c>
      <c r="W257" s="32">
        <v>92</v>
      </c>
      <c r="X257" s="32">
        <v>95</v>
      </c>
      <c r="Y257" s="32">
        <v>96</v>
      </c>
      <c r="Z257" s="32">
        <v>95</v>
      </c>
      <c r="AA257" s="21">
        <v>85</v>
      </c>
      <c r="AB257" s="32">
        <v>78</v>
      </c>
      <c r="AC257" s="32">
        <v>78</v>
      </c>
      <c r="AD257" s="32">
        <v>80</v>
      </c>
      <c r="AE257" s="32">
        <v>90</v>
      </c>
      <c r="AF257" s="32">
        <v>92</v>
      </c>
      <c r="AG257" s="29">
        <f t="shared" si="159"/>
        <v>2775</v>
      </c>
      <c r="AH257" s="152">
        <f t="shared" si="160"/>
        <v>89.516129032258064</v>
      </c>
      <c r="AI257" s="123">
        <f t="shared" si="161"/>
        <v>97</v>
      </c>
      <c r="AJ257" s="143">
        <f t="shared" si="162"/>
        <v>78</v>
      </c>
      <c r="AK257" s="30">
        <f>(AG257+'Min. Temp. Data 1897-1898'!AG260)/62</f>
        <v>78.935483870967744</v>
      </c>
      <c r="AL257" s="361">
        <f>AK256-AK257</f>
        <v>-8.0645161290320289E-2</v>
      </c>
      <c r="AM257" s="308"/>
    </row>
    <row r="258" spans="1:39" ht="13.8" thickBot="1" x14ac:dyDescent="0.3">
      <c r="A258" s="39" t="s">
        <v>6</v>
      </c>
      <c r="B258" s="17">
        <f t="shared" ref="B258:AF258" si="164">B256-B257</f>
        <v>-3</v>
      </c>
      <c r="C258" s="16">
        <f t="shared" si="164"/>
        <v>0</v>
      </c>
      <c r="D258" s="230">
        <f t="shared" si="164"/>
        <v>-5</v>
      </c>
      <c r="E258" s="16">
        <f t="shared" si="164"/>
        <v>-3</v>
      </c>
      <c r="F258" s="16">
        <f t="shared" si="164"/>
        <v>-4</v>
      </c>
      <c r="G258" s="23">
        <f t="shared" si="164"/>
        <v>-4</v>
      </c>
      <c r="H258" s="16">
        <f t="shared" si="164"/>
        <v>-3</v>
      </c>
      <c r="I258" s="16">
        <f t="shared" si="164"/>
        <v>-3</v>
      </c>
      <c r="J258" s="16">
        <f t="shared" si="164"/>
        <v>-4</v>
      </c>
      <c r="K258" s="16">
        <f t="shared" si="164"/>
        <v>0</v>
      </c>
      <c r="L258" s="23">
        <f t="shared" si="164"/>
        <v>-2</v>
      </c>
      <c r="M258" s="16">
        <f t="shared" si="164"/>
        <v>-2</v>
      </c>
      <c r="N258" s="16">
        <f t="shared" si="164"/>
        <v>-1</v>
      </c>
      <c r="O258" s="16">
        <f t="shared" si="164"/>
        <v>-2</v>
      </c>
      <c r="P258" s="16">
        <f t="shared" si="164"/>
        <v>-2</v>
      </c>
      <c r="Q258" s="23">
        <f t="shared" si="164"/>
        <v>-3</v>
      </c>
      <c r="R258" s="16">
        <f t="shared" si="164"/>
        <v>-2</v>
      </c>
      <c r="S258" s="16">
        <f t="shared" si="164"/>
        <v>-1</v>
      </c>
      <c r="T258" s="16">
        <f t="shared" si="164"/>
        <v>0</v>
      </c>
      <c r="U258" s="16">
        <f t="shared" si="164"/>
        <v>-1</v>
      </c>
      <c r="V258" s="23">
        <f t="shared" si="164"/>
        <v>0</v>
      </c>
      <c r="W258" s="16">
        <f t="shared" si="164"/>
        <v>-4</v>
      </c>
      <c r="X258" s="16">
        <f t="shared" si="164"/>
        <v>-3</v>
      </c>
      <c r="Y258" s="16">
        <f t="shared" si="164"/>
        <v>-4</v>
      </c>
      <c r="Z258" s="16">
        <f t="shared" si="164"/>
        <v>0</v>
      </c>
      <c r="AA258" s="233">
        <f t="shared" si="164"/>
        <v>1</v>
      </c>
      <c r="AB258" s="16">
        <f t="shared" si="164"/>
        <v>-1</v>
      </c>
      <c r="AC258" s="16">
        <f t="shared" si="164"/>
        <v>0</v>
      </c>
      <c r="AD258" s="16">
        <f t="shared" si="164"/>
        <v>-2</v>
      </c>
      <c r="AE258" s="16">
        <f t="shared" si="164"/>
        <v>-1</v>
      </c>
      <c r="AF258" s="16">
        <f t="shared" si="164"/>
        <v>0</v>
      </c>
      <c r="AG258" s="25">
        <f t="shared" si="159"/>
        <v>-59</v>
      </c>
      <c r="AH258" s="153">
        <f t="shared" si="160"/>
        <v>-1.903225806451613</v>
      </c>
      <c r="AI258" s="137">
        <f t="shared" si="161"/>
        <v>1</v>
      </c>
      <c r="AJ258" s="146">
        <f t="shared" si="162"/>
        <v>-5</v>
      </c>
      <c r="AK258" s="128"/>
      <c r="AM258" s="308"/>
    </row>
    <row r="259" spans="1:39" x14ac:dyDescent="0.25">
      <c r="A259" s="54" t="s">
        <v>10</v>
      </c>
      <c r="B259" s="55">
        <v>92</v>
      </c>
      <c r="C259" s="56">
        <v>93</v>
      </c>
      <c r="D259" s="56">
        <v>92</v>
      </c>
      <c r="E259" s="56">
        <v>90</v>
      </c>
      <c r="F259" s="56">
        <v>85</v>
      </c>
      <c r="G259" s="57">
        <v>88</v>
      </c>
      <c r="H259" s="56">
        <v>93</v>
      </c>
      <c r="I259" s="56">
        <v>94</v>
      </c>
      <c r="J259" s="56">
        <v>93</v>
      </c>
      <c r="K259" s="56">
        <v>90</v>
      </c>
      <c r="L259" s="57">
        <v>83</v>
      </c>
      <c r="M259" s="56">
        <v>84</v>
      </c>
      <c r="N259" s="56">
        <v>83</v>
      </c>
      <c r="O259" s="56">
        <v>78</v>
      </c>
      <c r="P259" s="56">
        <v>87</v>
      </c>
      <c r="Q259" s="57">
        <v>88</v>
      </c>
      <c r="R259" s="56">
        <v>88</v>
      </c>
      <c r="S259" s="56">
        <v>89</v>
      </c>
      <c r="T259" s="56">
        <v>89</v>
      </c>
      <c r="U259" s="56">
        <v>85</v>
      </c>
      <c r="V259" s="57">
        <v>85</v>
      </c>
      <c r="W259" s="56">
        <v>88</v>
      </c>
      <c r="X259" s="56">
        <v>92</v>
      </c>
      <c r="Y259" s="56">
        <v>92</v>
      </c>
      <c r="Z259" s="56">
        <v>95</v>
      </c>
      <c r="AA259" s="57">
        <v>86</v>
      </c>
      <c r="AB259" s="56">
        <v>77</v>
      </c>
      <c r="AC259" s="56">
        <v>78</v>
      </c>
      <c r="AD259" s="56">
        <v>78</v>
      </c>
      <c r="AE259" s="56">
        <v>89</v>
      </c>
      <c r="AF259" s="56">
        <v>92</v>
      </c>
      <c r="AG259" s="58">
        <f t="shared" si="159"/>
        <v>2716</v>
      </c>
      <c r="AH259" s="149">
        <f t="shared" si="160"/>
        <v>87.612903225806448</v>
      </c>
      <c r="AI259" s="122">
        <f t="shared" si="161"/>
        <v>95</v>
      </c>
      <c r="AJ259" s="140">
        <f t="shared" si="162"/>
        <v>77</v>
      </c>
      <c r="AK259" s="30">
        <f>(AG259+'Min. Temp. Data 1897-1898'!AG262)/62</f>
        <v>78.854838709677423</v>
      </c>
      <c r="AM259" s="355"/>
    </row>
    <row r="260" spans="1:39" x14ac:dyDescent="0.25">
      <c r="A260" s="12" t="s">
        <v>12</v>
      </c>
      <c r="B260" s="14">
        <v>91</v>
      </c>
      <c r="C260" s="32">
        <v>90</v>
      </c>
      <c r="D260" s="32">
        <v>93</v>
      </c>
      <c r="E260" s="32">
        <v>90</v>
      </c>
      <c r="F260" s="32">
        <v>83</v>
      </c>
      <c r="G260" s="21">
        <v>87</v>
      </c>
      <c r="H260" s="32">
        <v>94</v>
      </c>
      <c r="I260" s="32">
        <v>93</v>
      </c>
      <c r="J260" s="32">
        <v>92</v>
      </c>
      <c r="K260" s="32">
        <v>88</v>
      </c>
      <c r="L260" s="21">
        <v>81</v>
      </c>
      <c r="M260" s="32">
        <v>78</v>
      </c>
      <c r="N260" s="32">
        <v>80</v>
      </c>
      <c r="O260" s="32">
        <v>75</v>
      </c>
      <c r="P260" s="32">
        <v>74</v>
      </c>
      <c r="Q260" s="21">
        <v>78</v>
      </c>
      <c r="R260" s="32">
        <v>76</v>
      </c>
      <c r="S260" s="32">
        <v>87</v>
      </c>
      <c r="T260" s="32">
        <v>80</v>
      </c>
      <c r="U260" s="32">
        <v>78</v>
      </c>
      <c r="V260" s="21">
        <v>88</v>
      </c>
      <c r="W260" s="32">
        <v>86</v>
      </c>
      <c r="X260" s="32">
        <v>92</v>
      </c>
      <c r="Y260" s="32">
        <v>94</v>
      </c>
      <c r="Z260" s="32">
        <v>94</v>
      </c>
      <c r="AA260" s="21">
        <v>83</v>
      </c>
      <c r="AB260" s="32">
        <v>72</v>
      </c>
      <c r="AC260" s="32">
        <v>76</v>
      </c>
      <c r="AD260" s="32">
        <v>79</v>
      </c>
      <c r="AE260" s="32">
        <v>88</v>
      </c>
      <c r="AF260" s="32">
        <v>90</v>
      </c>
      <c r="AG260" s="29">
        <f t="shared" si="159"/>
        <v>2630</v>
      </c>
      <c r="AH260" s="152">
        <f t="shared" si="160"/>
        <v>84.838709677419359</v>
      </c>
      <c r="AI260" s="123">
        <f t="shared" si="161"/>
        <v>94</v>
      </c>
      <c r="AJ260" s="143">
        <f t="shared" si="162"/>
        <v>72</v>
      </c>
      <c r="AK260" s="30">
        <f>(AG260+'Min. Temp. Data 1897-1898'!AG263)/62</f>
        <v>76.629032258064512</v>
      </c>
      <c r="AL260" s="362">
        <f>AK259-AK260</f>
        <v>2.225806451612911</v>
      </c>
      <c r="AM260" s="355"/>
    </row>
    <row r="261" spans="1:39" ht="13.8" thickBot="1" x14ac:dyDescent="0.3">
      <c r="A261" s="39" t="s">
        <v>6</v>
      </c>
      <c r="B261" s="17">
        <f t="shared" ref="B261:AF261" si="165">B259-B260</f>
        <v>1</v>
      </c>
      <c r="C261" s="16">
        <f t="shared" si="165"/>
        <v>3</v>
      </c>
      <c r="D261" s="16">
        <f t="shared" si="165"/>
        <v>-1</v>
      </c>
      <c r="E261" s="16">
        <f t="shared" si="165"/>
        <v>0</v>
      </c>
      <c r="F261" s="16">
        <f t="shared" si="165"/>
        <v>2</v>
      </c>
      <c r="G261" s="23">
        <f t="shared" si="165"/>
        <v>1</v>
      </c>
      <c r="H261" s="16">
        <f t="shared" si="165"/>
        <v>-1</v>
      </c>
      <c r="I261" s="16">
        <f t="shared" si="165"/>
        <v>1</v>
      </c>
      <c r="J261" s="16">
        <f t="shared" si="165"/>
        <v>1</v>
      </c>
      <c r="K261" s="16">
        <f t="shared" si="165"/>
        <v>2</v>
      </c>
      <c r="L261" s="23">
        <f t="shared" si="165"/>
        <v>2</v>
      </c>
      <c r="M261" s="16">
        <f t="shared" si="165"/>
        <v>6</v>
      </c>
      <c r="N261" s="16">
        <f t="shared" si="165"/>
        <v>3</v>
      </c>
      <c r="O261" s="16">
        <f t="shared" si="165"/>
        <v>3</v>
      </c>
      <c r="P261" s="229">
        <f t="shared" si="165"/>
        <v>13</v>
      </c>
      <c r="Q261" s="23">
        <f t="shared" si="165"/>
        <v>10</v>
      </c>
      <c r="R261" s="16">
        <f t="shared" si="165"/>
        <v>12</v>
      </c>
      <c r="S261" s="16">
        <f t="shared" si="165"/>
        <v>2</v>
      </c>
      <c r="T261" s="16">
        <f t="shared" si="165"/>
        <v>9</v>
      </c>
      <c r="U261" s="16">
        <f t="shared" si="165"/>
        <v>7</v>
      </c>
      <c r="V261" s="231">
        <f t="shared" si="165"/>
        <v>-3</v>
      </c>
      <c r="W261" s="16">
        <f t="shared" si="165"/>
        <v>2</v>
      </c>
      <c r="X261" s="16">
        <f t="shared" si="165"/>
        <v>0</v>
      </c>
      <c r="Y261" s="16">
        <f t="shared" si="165"/>
        <v>-2</v>
      </c>
      <c r="Z261" s="16">
        <f t="shared" si="165"/>
        <v>1</v>
      </c>
      <c r="AA261" s="23">
        <f t="shared" si="165"/>
        <v>3</v>
      </c>
      <c r="AB261" s="16">
        <f t="shared" si="165"/>
        <v>5</v>
      </c>
      <c r="AC261" s="16">
        <f t="shared" si="165"/>
        <v>2</v>
      </c>
      <c r="AD261" s="16">
        <f t="shared" si="165"/>
        <v>-1</v>
      </c>
      <c r="AE261" s="16">
        <f t="shared" si="165"/>
        <v>1</v>
      </c>
      <c r="AF261" s="16">
        <f t="shared" si="165"/>
        <v>2</v>
      </c>
      <c r="AG261" s="25">
        <f t="shared" si="159"/>
        <v>86</v>
      </c>
      <c r="AH261" s="153">
        <f t="shared" si="160"/>
        <v>2.774193548387097</v>
      </c>
      <c r="AI261" s="137">
        <f t="shared" si="161"/>
        <v>13</v>
      </c>
      <c r="AJ261" s="146">
        <f t="shared" si="162"/>
        <v>-3</v>
      </c>
      <c r="AM261" s="355"/>
    </row>
    <row r="262" spans="1:39" ht="15.6" x14ac:dyDescent="0.3">
      <c r="A262" s="37" t="s">
        <v>29</v>
      </c>
      <c r="B262" s="18">
        <v>1</v>
      </c>
      <c r="C262" s="11">
        <v>2</v>
      </c>
      <c r="D262" s="11">
        <v>3</v>
      </c>
      <c r="E262" s="11">
        <v>4</v>
      </c>
      <c r="F262" s="11">
        <v>5</v>
      </c>
      <c r="G262" s="19">
        <v>6</v>
      </c>
      <c r="H262" s="11">
        <v>7</v>
      </c>
      <c r="I262" s="11">
        <v>8</v>
      </c>
      <c r="J262" s="11">
        <v>9</v>
      </c>
      <c r="K262" s="11">
        <v>10</v>
      </c>
      <c r="L262" s="19">
        <v>11</v>
      </c>
      <c r="M262" s="11">
        <v>12</v>
      </c>
      <c r="N262" s="11">
        <v>13</v>
      </c>
      <c r="O262" s="11">
        <v>14</v>
      </c>
      <c r="P262" s="11">
        <v>15</v>
      </c>
      <c r="Q262" s="19">
        <v>16</v>
      </c>
      <c r="R262" s="11">
        <v>17</v>
      </c>
      <c r="S262" s="11">
        <v>18</v>
      </c>
      <c r="T262" s="11">
        <v>19</v>
      </c>
      <c r="U262" s="11">
        <v>20</v>
      </c>
      <c r="V262" s="19">
        <v>21</v>
      </c>
      <c r="W262" s="11">
        <v>22</v>
      </c>
      <c r="X262" s="11">
        <v>23</v>
      </c>
      <c r="Y262" s="11">
        <v>24</v>
      </c>
      <c r="Z262" s="11">
        <v>25</v>
      </c>
      <c r="AA262" s="19">
        <v>26</v>
      </c>
      <c r="AB262" s="11">
        <v>27</v>
      </c>
      <c r="AC262" s="11">
        <v>28</v>
      </c>
      <c r="AD262" s="11">
        <v>29</v>
      </c>
      <c r="AE262" s="11">
        <v>30</v>
      </c>
      <c r="AF262" s="61"/>
      <c r="AG262" s="8" t="s">
        <v>0</v>
      </c>
      <c r="AH262" s="6" t="s">
        <v>1</v>
      </c>
      <c r="AI262" s="6" t="s">
        <v>2</v>
      </c>
      <c r="AJ262" s="6" t="s">
        <v>3</v>
      </c>
      <c r="AM262" s="355"/>
    </row>
    <row r="263" spans="1:39" x14ac:dyDescent="0.25">
      <c r="A263" s="54" t="s">
        <v>10</v>
      </c>
      <c r="B263" s="55">
        <v>93</v>
      </c>
      <c r="C263" s="56">
        <v>91</v>
      </c>
      <c r="D263" s="56">
        <v>93</v>
      </c>
      <c r="E263" s="56">
        <v>83</v>
      </c>
      <c r="F263" s="56">
        <v>93</v>
      </c>
      <c r="G263" s="57">
        <v>93</v>
      </c>
      <c r="H263" s="56">
        <v>93</v>
      </c>
      <c r="I263" s="56">
        <v>75</v>
      </c>
      <c r="J263" s="56">
        <v>78</v>
      </c>
      <c r="K263" s="56">
        <v>79</v>
      </c>
      <c r="L263" s="57">
        <v>73</v>
      </c>
      <c r="M263" s="56">
        <v>76</v>
      </c>
      <c r="N263" s="56">
        <v>74</v>
      </c>
      <c r="O263" s="56">
        <v>77</v>
      </c>
      <c r="P263" s="56">
        <v>75</v>
      </c>
      <c r="Q263" s="57">
        <v>79</v>
      </c>
      <c r="R263" s="56">
        <v>88</v>
      </c>
      <c r="S263" s="56">
        <v>94</v>
      </c>
      <c r="T263" s="56">
        <v>90</v>
      </c>
      <c r="U263" s="56">
        <v>80</v>
      </c>
      <c r="V263" s="57">
        <v>75</v>
      </c>
      <c r="W263" s="56">
        <v>74</v>
      </c>
      <c r="X263" s="56">
        <v>86</v>
      </c>
      <c r="Y263" s="56">
        <v>84</v>
      </c>
      <c r="Z263" s="56">
        <v>85</v>
      </c>
      <c r="AA263" s="57">
        <v>88</v>
      </c>
      <c r="AB263" s="56">
        <v>78</v>
      </c>
      <c r="AC263" s="56">
        <v>77</v>
      </c>
      <c r="AD263" s="56">
        <v>78</v>
      </c>
      <c r="AE263" s="56">
        <v>81</v>
      </c>
      <c r="AF263" s="51"/>
      <c r="AG263" s="58">
        <f t="shared" ref="AG263:AG271" si="166">SUM(B263:AF263)</f>
        <v>2483</v>
      </c>
      <c r="AH263" s="149">
        <f t="shared" ref="AH263:AH271" si="167">AVERAGE(B263:AF263)</f>
        <v>82.766666666666666</v>
      </c>
      <c r="AI263" s="122">
        <f t="shared" ref="AI263:AI271" si="168">MAX(B263:AF263)</f>
        <v>94</v>
      </c>
      <c r="AJ263" s="140">
        <f t="shared" ref="AJ263:AJ271" si="169">MIN(B263:AF263)</f>
        <v>73</v>
      </c>
      <c r="AK263" s="82">
        <f>(AG263+'Min. Temp. Data 1897-1898'!AG266)/60</f>
        <v>73.066666666666663</v>
      </c>
      <c r="AM263" s="355"/>
    </row>
    <row r="264" spans="1:39" x14ac:dyDescent="0.25">
      <c r="A264" s="12" t="s">
        <v>7</v>
      </c>
      <c r="B264" s="15">
        <v>95</v>
      </c>
      <c r="C264" s="3">
        <v>93</v>
      </c>
      <c r="D264" s="3">
        <v>96</v>
      </c>
      <c r="E264" s="3">
        <v>90</v>
      </c>
      <c r="F264" s="3">
        <v>95</v>
      </c>
      <c r="G264" s="22">
        <v>95</v>
      </c>
      <c r="H264" s="3">
        <v>90</v>
      </c>
      <c r="I264" s="3">
        <v>79</v>
      </c>
      <c r="J264" s="3">
        <v>78</v>
      </c>
      <c r="K264" s="3">
        <v>80</v>
      </c>
      <c r="L264" s="22">
        <v>75</v>
      </c>
      <c r="M264" s="3">
        <v>75</v>
      </c>
      <c r="N264" s="3">
        <v>76</v>
      </c>
      <c r="O264" s="3">
        <v>76</v>
      </c>
      <c r="P264" s="3">
        <v>76</v>
      </c>
      <c r="Q264" s="22">
        <v>80</v>
      </c>
      <c r="R264" s="3">
        <v>88</v>
      </c>
      <c r="S264" s="3">
        <v>88</v>
      </c>
      <c r="T264" s="3">
        <v>90</v>
      </c>
      <c r="U264" s="3">
        <v>80</v>
      </c>
      <c r="V264" s="22">
        <v>76</v>
      </c>
      <c r="W264" s="3">
        <v>75</v>
      </c>
      <c r="X264" s="3">
        <v>86</v>
      </c>
      <c r="Y264" s="3">
        <v>81</v>
      </c>
      <c r="Z264" s="3">
        <v>80</v>
      </c>
      <c r="AA264" s="22">
        <v>82</v>
      </c>
      <c r="AB264" s="3">
        <v>80</v>
      </c>
      <c r="AC264" s="3">
        <v>76</v>
      </c>
      <c r="AD264" s="3">
        <v>77</v>
      </c>
      <c r="AE264" s="3">
        <v>80</v>
      </c>
      <c r="AF264" s="51"/>
      <c r="AG264" s="29">
        <f t="shared" si="166"/>
        <v>2488</v>
      </c>
      <c r="AH264" s="152">
        <f t="shared" si="167"/>
        <v>82.933333333333337</v>
      </c>
      <c r="AI264" s="123">
        <f t="shared" si="168"/>
        <v>96</v>
      </c>
      <c r="AJ264" s="143">
        <f t="shared" si="169"/>
        <v>75</v>
      </c>
      <c r="AK264" s="82">
        <f>(AG264+'Min. Temp. Data 1897-1898'!AG267)/60</f>
        <v>72.333333333333329</v>
      </c>
      <c r="AL264" s="362">
        <f>AK263-AK264</f>
        <v>0.73333333333333428</v>
      </c>
      <c r="AM264" s="355"/>
    </row>
    <row r="265" spans="1:39" ht="13.8" thickBot="1" x14ac:dyDescent="0.3">
      <c r="A265" s="36" t="s">
        <v>6</v>
      </c>
      <c r="B265" s="17">
        <f t="shared" ref="B265:AE265" si="170">B263-B264</f>
        <v>-2</v>
      </c>
      <c r="C265" s="16">
        <f t="shared" si="170"/>
        <v>-2</v>
      </c>
      <c r="D265" s="16">
        <f t="shared" si="170"/>
        <v>-3</v>
      </c>
      <c r="E265" s="230">
        <f t="shared" si="170"/>
        <v>-7</v>
      </c>
      <c r="F265" s="16">
        <f t="shared" si="170"/>
        <v>-2</v>
      </c>
      <c r="G265" s="23">
        <f t="shared" si="170"/>
        <v>-2</v>
      </c>
      <c r="H265" s="16">
        <f t="shared" si="170"/>
        <v>3</v>
      </c>
      <c r="I265" s="16">
        <f t="shared" si="170"/>
        <v>-4</v>
      </c>
      <c r="J265" s="16">
        <f t="shared" si="170"/>
        <v>0</v>
      </c>
      <c r="K265" s="16">
        <f t="shared" si="170"/>
        <v>-1</v>
      </c>
      <c r="L265" s="23">
        <f t="shared" si="170"/>
        <v>-2</v>
      </c>
      <c r="M265" s="16">
        <f t="shared" si="170"/>
        <v>1</v>
      </c>
      <c r="N265" s="16">
        <f t="shared" si="170"/>
        <v>-2</v>
      </c>
      <c r="O265" s="16">
        <f t="shared" si="170"/>
        <v>1</v>
      </c>
      <c r="P265" s="16">
        <f t="shared" si="170"/>
        <v>-1</v>
      </c>
      <c r="Q265" s="23">
        <f t="shared" si="170"/>
        <v>-1</v>
      </c>
      <c r="R265" s="16">
        <f t="shared" si="170"/>
        <v>0</v>
      </c>
      <c r="S265" s="16">
        <f t="shared" si="170"/>
        <v>6</v>
      </c>
      <c r="T265" s="16">
        <f t="shared" si="170"/>
        <v>0</v>
      </c>
      <c r="U265" s="16">
        <f t="shared" si="170"/>
        <v>0</v>
      </c>
      <c r="V265" s="23">
        <f t="shared" si="170"/>
        <v>-1</v>
      </c>
      <c r="W265" s="16">
        <f t="shared" si="170"/>
        <v>-1</v>
      </c>
      <c r="X265" s="16">
        <f t="shared" si="170"/>
        <v>0</v>
      </c>
      <c r="Y265" s="16">
        <f t="shared" si="170"/>
        <v>3</v>
      </c>
      <c r="Z265" s="16">
        <f t="shared" si="170"/>
        <v>5</v>
      </c>
      <c r="AA265" s="233">
        <f t="shared" si="170"/>
        <v>6</v>
      </c>
      <c r="AB265" s="16">
        <f t="shared" si="170"/>
        <v>-2</v>
      </c>
      <c r="AC265" s="16">
        <f t="shared" si="170"/>
        <v>1</v>
      </c>
      <c r="AD265" s="16">
        <f t="shared" si="170"/>
        <v>1</v>
      </c>
      <c r="AE265" s="16">
        <f t="shared" si="170"/>
        <v>1</v>
      </c>
      <c r="AF265" s="53"/>
      <c r="AG265" s="25">
        <f t="shared" si="166"/>
        <v>-5</v>
      </c>
      <c r="AH265" s="153">
        <f t="shared" si="167"/>
        <v>-0.16666666666666666</v>
      </c>
      <c r="AI265" s="137">
        <f t="shared" si="168"/>
        <v>6</v>
      </c>
      <c r="AJ265" s="146">
        <f t="shared" si="169"/>
        <v>-7</v>
      </c>
      <c r="AK265" s="128"/>
      <c r="AL265" s="128"/>
      <c r="AM265" s="355"/>
    </row>
    <row r="266" spans="1:39" x14ac:dyDescent="0.25">
      <c r="A266" s="54" t="s">
        <v>10</v>
      </c>
      <c r="B266" s="55">
        <v>93</v>
      </c>
      <c r="C266" s="56">
        <v>91</v>
      </c>
      <c r="D266" s="56">
        <v>93</v>
      </c>
      <c r="E266" s="56">
        <v>83</v>
      </c>
      <c r="F266" s="56">
        <v>93</v>
      </c>
      <c r="G266" s="57">
        <v>93</v>
      </c>
      <c r="H266" s="56">
        <v>93</v>
      </c>
      <c r="I266" s="56">
        <v>75</v>
      </c>
      <c r="J266" s="56">
        <v>78</v>
      </c>
      <c r="K266" s="56">
        <v>79</v>
      </c>
      <c r="L266" s="57">
        <v>73</v>
      </c>
      <c r="M266" s="56">
        <v>76</v>
      </c>
      <c r="N266" s="56">
        <v>74</v>
      </c>
      <c r="O266" s="56">
        <v>77</v>
      </c>
      <c r="P266" s="56">
        <v>75</v>
      </c>
      <c r="Q266" s="57">
        <v>79</v>
      </c>
      <c r="R266" s="56">
        <v>88</v>
      </c>
      <c r="S266" s="56">
        <v>94</v>
      </c>
      <c r="T266" s="56">
        <v>90</v>
      </c>
      <c r="U266" s="56">
        <v>80</v>
      </c>
      <c r="V266" s="57">
        <v>75</v>
      </c>
      <c r="W266" s="56">
        <v>74</v>
      </c>
      <c r="X266" s="56">
        <v>86</v>
      </c>
      <c r="Y266" s="56">
        <v>84</v>
      </c>
      <c r="Z266" s="56">
        <v>85</v>
      </c>
      <c r="AA266" s="57">
        <v>88</v>
      </c>
      <c r="AB266" s="56">
        <v>78</v>
      </c>
      <c r="AC266" s="56">
        <v>77</v>
      </c>
      <c r="AD266" s="56">
        <v>78</v>
      </c>
      <c r="AE266" s="56">
        <v>81</v>
      </c>
      <c r="AF266" s="51"/>
      <c r="AG266" s="58">
        <f t="shared" si="166"/>
        <v>2483</v>
      </c>
      <c r="AH266" s="149">
        <f t="shared" si="167"/>
        <v>82.766666666666666</v>
      </c>
      <c r="AI266" s="122">
        <f t="shared" si="168"/>
        <v>94</v>
      </c>
      <c r="AJ266" s="140">
        <f t="shared" si="169"/>
        <v>73</v>
      </c>
      <c r="AK266" s="30">
        <f>(AG266+'Min. Temp. Data 1897-1898'!AG269)/60</f>
        <v>73.066666666666663</v>
      </c>
      <c r="AL266" s="128"/>
      <c r="AM266" s="308"/>
    </row>
    <row r="267" spans="1:39" x14ac:dyDescent="0.25">
      <c r="A267" s="35" t="s">
        <v>45</v>
      </c>
      <c r="B267" s="14">
        <v>92</v>
      </c>
      <c r="C267" s="32">
        <v>93</v>
      </c>
      <c r="D267" s="32">
        <v>92</v>
      </c>
      <c r="E267" s="32">
        <v>90</v>
      </c>
      <c r="F267" s="32">
        <v>85</v>
      </c>
      <c r="G267" s="21">
        <v>88</v>
      </c>
      <c r="H267" s="32">
        <v>93</v>
      </c>
      <c r="I267" s="32">
        <v>94</v>
      </c>
      <c r="J267" s="32">
        <v>93</v>
      </c>
      <c r="K267" s="32">
        <v>90</v>
      </c>
      <c r="L267" s="21">
        <v>83</v>
      </c>
      <c r="M267" s="32">
        <v>77</v>
      </c>
      <c r="N267" s="32">
        <v>77</v>
      </c>
      <c r="O267" s="32">
        <v>77</v>
      </c>
      <c r="P267" s="32">
        <v>77</v>
      </c>
      <c r="Q267" s="21">
        <v>82</v>
      </c>
      <c r="R267" s="32">
        <v>92</v>
      </c>
      <c r="S267" s="32">
        <v>90</v>
      </c>
      <c r="T267" s="32">
        <v>81</v>
      </c>
      <c r="U267" s="32">
        <v>78</v>
      </c>
      <c r="V267" s="21">
        <v>75</v>
      </c>
      <c r="W267" s="32">
        <v>80</v>
      </c>
      <c r="X267" s="32">
        <v>83</v>
      </c>
      <c r="Y267" s="32">
        <v>85</v>
      </c>
      <c r="Z267" s="32">
        <v>85</v>
      </c>
      <c r="AA267" s="21">
        <v>87</v>
      </c>
      <c r="AB267" s="32">
        <v>78</v>
      </c>
      <c r="AC267" s="32">
        <v>79</v>
      </c>
      <c r="AD267" s="32">
        <v>80</v>
      </c>
      <c r="AE267" s="32">
        <v>79</v>
      </c>
      <c r="AF267" s="38"/>
      <c r="AG267" s="29">
        <f t="shared" si="166"/>
        <v>2535</v>
      </c>
      <c r="AH267" s="152">
        <f t="shared" si="167"/>
        <v>84.5</v>
      </c>
      <c r="AI267" s="123">
        <f t="shared" si="168"/>
        <v>94</v>
      </c>
      <c r="AJ267" s="143">
        <f t="shared" si="169"/>
        <v>75</v>
      </c>
      <c r="AK267" s="30">
        <f>(AG267+'Min. Temp. Data 1897-1898'!AG270)/60</f>
        <v>73.13333333333334</v>
      </c>
      <c r="AL267" s="361">
        <f>AK266-AK267</f>
        <v>-6.6666666666677088E-2</v>
      </c>
      <c r="AM267" s="308"/>
    </row>
    <row r="268" spans="1:39" ht="13.8" thickBot="1" x14ac:dyDescent="0.3">
      <c r="A268" s="39" t="s">
        <v>6</v>
      </c>
      <c r="B268" s="17">
        <f t="shared" ref="B268:AE268" si="171">B266-B267</f>
        <v>1</v>
      </c>
      <c r="C268" s="16">
        <f t="shared" si="171"/>
        <v>-2</v>
      </c>
      <c r="D268" s="16">
        <f t="shared" si="171"/>
        <v>1</v>
      </c>
      <c r="E268" s="16">
        <f t="shared" si="171"/>
        <v>-7</v>
      </c>
      <c r="F268" s="16">
        <f t="shared" si="171"/>
        <v>8</v>
      </c>
      <c r="G268" s="23">
        <f t="shared" si="171"/>
        <v>5</v>
      </c>
      <c r="H268" s="16">
        <f t="shared" si="171"/>
        <v>0</v>
      </c>
      <c r="I268" s="230">
        <f t="shared" si="171"/>
        <v>-19</v>
      </c>
      <c r="J268" s="16">
        <f t="shared" si="171"/>
        <v>-15</v>
      </c>
      <c r="K268" s="16">
        <f t="shared" si="171"/>
        <v>-11</v>
      </c>
      <c r="L268" s="23">
        <f t="shared" si="171"/>
        <v>-10</v>
      </c>
      <c r="M268" s="16">
        <f t="shared" si="171"/>
        <v>-1</v>
      </c>
      <c r="N268" s="16">
        <f t="shared" si="171"/>
        <v>-3</v>
      </c>
      <c r="O268" s="16">
        <f t="shared" si="171"/>
        <v>0</v>
      </c>
      <c r="P268" s="16">
        <f t="shared" si="171"/>
        <v>-2</v>
      </c>
      <c r="Q268" s="23">
        <f t="shared" si="171"/>
        <v>-3</v>
      </c>
      <c r="R268" s="16">
        <f t="shared" si="171"/>
        <v>-4</v>
      </c>
      <c r="S268" s="16">
        <f t="shared" si="171"/>
        <v>4</v>
      </c>
      <c r="T268" s="229">
        <f t="shared" si="171"/>
        <v>9</v>
      </c>
      <c r="U268" s="16">
        <f t="shared" si="171"/>
        <v>2</v>
      </c>
      <c r="V268" s="23">
        <f t="shared" si="171"/>
        <v>0</v>
      </c>
      <c r="W268" s="16">
        <f t="shared" si="171"/>
        <v>-6</v>
      </c>
      <c r="X268" s="16">
        <f t="shared" si="171"/>
        <v>3</v>
      </c>
      <c r="Y268" s="16">
        <f t="shared" si="171"/>
        <v>-1</v>
      </c>
      <c r="Z268" s="16">
        <f t="shared" si="171"/>
        <v>0</v>
      </c>
      <c r="AA268" s="23">
        <f t="shared" si="171"/>
        <v>1</v>
      </c>
      <c r="AB268" s="16">
        <f t="shared" si="171"/>
        <v>0</v>
      </c>
      <c r="AC268" s="16">
        <f t="shared" si="171"/>
        <v>-2</v>
      </c>
      <c r="AD268" s="16">
        <f t="shared" si="171"/>
        <v>-2</v>
      </c>
      <c r="AE268" s="16">
        <f t="shared" si="171"/>
        <v>2</v>
      </c>
      <c r="AF268" s="62"/>
      <c r="AG268" s="25">
        <f t="shared" si="166"/>
        <v>-52</v>
      </c>
      <c r="AH268" s="153">
        <f t="shared" si="167"/>
        <v>-1.7333333333333334</v>
      </c>
      <c r="AI268" s="137">
        <f t="shared" si="168"/>
        <v>9</v>
      </c>
      <c r="AJ268" s="146">
        <f t="shared" si="169"/>
        <v>-19</v>
      </c>
      <c r="AK268" s="128"/>
      <c r="AL268" s="128"/>
      <c r="AM268" s="308"/>
    </row>
    <row r="269" spans="1:39" x14ac:dyDescent="0.25">
      <c r="A269" s="54" t="s">
        <v>10</v>
      </c>
      <c r="B269" s="55">
        <v>93</v>
      </c>
      <c r="C269" s="56">
        <v>91</v>
      </c>
      <c r="D269" s="56">
        <v>93</v>
      </c>
      <c r="E269" s="56">
        <v>83</v>
      </c>
      <c r="F269" s="56">
        <v>93</v>
      </c>
      <c r="G269" s="57">
        <v>93</v>
      </c>
      <c r="H269" s="56">
        <v>93</v>
      </c>
      <c r="I269" s="56">
        <v>75</v>
      </c>
      <c r="J269" s="56">
        <v>78</v>
      </c>
      <c r="K269" s="56">
        <v>79</v>
      </c>
      <c r="L269" s="57">
        <v>73</v>
      </c>
      <c r="M269" s="56">
        <v>76</v>
      </c>
      <c r="N269" s="56">
        <v>74</v>
      </c>
      <c r="O269" s="56">
        <v>77</v>
      </c>
      <c r="P269" s="56">
        <v>75</v>
      </c>
      <c r="Q269" s="57">
        <v>79</v>
      </c>
      <c r="R269" s="56">
        <v>88</v>
      </c>
      <c r="S269" s="56">
        <v>94</v>
      </c>
      <c r="T269" s="56">
        <v>90</v>
      </c>
      <c r="U269" s="56">
        <v>80</v>
      </c>
      <c r="V269" s="57">
        <v>75</v>
      </c>
      <c r="W269" s="56">
        <v>74</v>
      </c>
      <c r="X269" s="56">
        <v>86</v>
      </c>
      <c r="Y269" s="56">
        <v>84</v>
      </c>
      <c r="Z269" s="56">
        <v>85</v>
      </c>
      <c r="AA269" s="57">
        <v>88</v>
      </c>
      <c r="AB269" s="56">
        <v>78</v>
      </c>
      <c r="AC269" s="56">
        <v>77</v>
      </c>
      <c r="AD269" s="56">
        <v>78</v>
      </c>
      <c r="AE269" s="56">
        <v>81</v>
      </c>
      <c r="AF269" s="51"/>
      <c r="AG269" s="58">
        <f t="shared" si="166"/>
        <v>2483</v>
      </c>
      <c r="AH269" s="149">
        <f t="shared" si="167"/>
        <v>82.766666666666666</v>
      </c>
      <c r="AI269" s="122">
        <f t="shared" si="168"/>
        <v>94</v>
      </c>
      <c r="AJ269" s="140">
        <f t="shared" si="169"/>
        <v>73</v>
      </c>
      <c r="AK269" s="30">
        <f>(AG269+'Min. Temp. Data 1897-1898'!AG272)/60</f>
        <v>73.066666666666663</v>
      </c>
      <c r="AL269" s="128"/>
      <c r="AM269" s="355"/>
    </row>
    <row r="270" spans="1:39" x14ac:dyDescent="0.25">
      <c r="A270" s="12" t="s">
        <v>12</v>
      </c>
      <c r="B270" s="14">
        <v>91</v>
      </c>
      <c r="C270" s="32">
        <v>91</v>
      </c>
      <c r="D270" s="32">
        <v>93</v>
      </c>
      <c r="E270" s="32">
        <v>83</v>
      </c>
      <c r="F270" s="32">
        <v>92</v>
      </c>
      <c r="G270" s="21">
        <v>92</v>
      </c>
      <c r="H270" s="32">
        <v>87</v>
      </c>
      <c r="I270" s="32">
        <v>76</v>
      </c>
      <c r="J270" s="32">
        <v>78</v>
      </c>
      <c r="K270" s="32">
        <v>79</v>
      </c>
      <c r="L270" s="21">
        <v>70</v>
      </c>
      <c r="M270" s="32">
        <v>75</v>
      </c>
      <c r="N270" s="32">
        <v>75</v>
      </c>
      <c r="O270" s="32">
        <v>75</v>
      </c>
      <c r="P270" s="32">
        <v>74</v>
      </c>
      <c r="Q270" s="21">
        <v>80</v>
      </c>
      <c r="R270" s="32">
        <v>85</v>
      </c>
      <c r="S270" s="32">
        <v>93</v>
      </c>
      <c r="T270" s="32">
        <v>88</v>
      </c>
      <c r="U270" s="32">
        <v>80</v>
      </c>
      <c r="V270" s="21">
        <v>75</v>
      </c>
      <c r="W270" s="32">
        <v>72</v>
      </c>
      <c r="X270" s="32">
        <v>82</v>
      </c>
      <c r="Y270" s="32">
        <v>80</v>
      </c>
      <c r="Z270" s="32">
        <v>83</v>
      </c>
      <c r="AA270" s="21">
        <v>87</v>
      </c>
      <c r="AB270" s="32">
        <v>75</v>
      </c>
      <c r="AC270" s="32">
        <v>76</v>
      </c>
      <c r="AD270" s="32">
        <v>78</v>
      </c>
      <c r="AE270" s="32">
        <v>80</v>
      </c>
      <c r="AF270" s="38"/>
      <c r="AG270" s="29">
        <f t="shared" si="166"/>
        <v>2445</v>
      </c>
      <c r="AH270" s="152">
        <f t="shared" si="167"/>
        <v>81.5</v>
      </c>
      <c r="AI270" s="123">
        <f t="shared" si="168"/>
        <v>93</v>
      </c>
      <c r="AJ270" s="143">
        <f t="shared" si="169"/>
        <v>70</v>
      </c>
      <c r="AK270" s="30">
        <f>(AG270+'Min. Temp. Data 1897-1898'!AG273)/60</f>
        <v>71.11666666666666</v>
      </c>
      <c r="AL270" s="362">
        <f>AK269-AK270</f>
        <v>1.9500000000000028</v>
      </c>
      <c r="AM270" s="355"/>
    </row>
    <row r="271" spans="1:39" ht="13.8" thickBot="1" x14ac:dyDescent="0.3">
      <c r="A271" s="36" t="s">
        <v>6</v>
      </c>
      <c r="B271" s="17">
        <f t="shared" ref="B271:AE271" si="172">B269-B270</f>
        <v>2</v>
      </c>
      <c r="C271" s="16">
        <f t="shared" si="172"/>
        <v>0</v>
      </c>
      <c r="D271" s="16">
        <f t="shared" si="172"/>
        <v>0</v>
      </c>
      <c r="E271" s="16">
        <f t="shared" si="172"/>
        <v>0</v>
      </c>
      <c r="F271" s="16">
        <f t="shared" si="172"/>
        <v>1</v>
      </c>
      <c r="G271" s="23">
        <f t="shared" si="172"/>
        <v>1</v>
      </c>
      <c r="H271" s="229">
        <f t="shared" si="172"/>
        <v>6</v>
      </c>
      <c r="I271" s="16">
        <f t="shared" si="172"/>
        <v>-1</v>
      </c>
      <c r="J271" s="16">
        <f t="shared" si="172"/>
        <v>0</v>
      </c>
      <c r="K271" s="16">
        <f t="shared" si="172"/>
        <v>0</v>
      </c>
      <c r="L271" s="23">
        <f t="shared" si="172"/>
        <v>3</v>
      </c>
      <c r="M271" s="16">
        <f t="shared" si="172"/>
        <v>1</v>
      </c>
      <c r="N271" s="230">
        <f t="shared" si="172"/>
        <v>-1</v>
      </c>
      <c r="O271" s="16">
        <f t="shared" si="172"/>
        <v>2</v>
      </c>
      <c r="P271" s="16">
        <f t="shared" si="172"/>
        <v>1</v>
      </c>
      <c r="Q271" s="23">
        <f t="shared" si="172"/>
        <v>-1</v>
      </c>
      <c r="R271" s="16">
        <f t="shared" si="172"/>
        <v>3</v>
      </c>
      <c r="S271" s="16">
        <f t="shared" si="172"/>
        <v>1</v>
      </c>
      <c r="T271" s="16">
        <f t="shared" si="172"/>
        <v>2</v>
      </c>
      <c r="U271" s="16">
        <f t="shared" si="172"/>
        <v>0</v>
      </c>
      <c r="V271" s="23">
        <f t="shared" si="172"/>
        <v>0</v>
      </c>
      <c r="W271" s="16">
        <f t="shared" si="172"/>
        <v>2</v>
      </c>
      <c r="X271" s="16">
        <f t="shared" si="172"/>
        <v>4</v>
      </c>
      <c r="Y271" s="16">
        <f t="shared" si="172"/>
        <v>4</v>
      </c>
      <c r="Z271" s="16">
        <f t="shared" si="172"/>
        <v>2</v>
      </c>
      <c r="AA271" s="23">
        <f t="shared" si="172"/>
        <v>1</v>
      </c>
      <c r="AB271" s="16">
        <f t="shared" si="172"/>
        <v>3</v>
      </c>
      <c r="AC271" s="16">
        <f t="shared" si="172"/>
        <v>1</v>
      </c>
      <c r="AD271" s="16">
        <f t="shared" si="172"/>
        <v>0</v>
      </c>
      <c r="AE271" s="16">
        <f t="shared" si="172"/>
        <v>1</v>
      </c>
      <c r="AF271" s="63"/>
      <c r="AG271" s="25">
        <f t="shared" si="166"/>
        <v>38</v>
      </c>
      <c r="AH271" s="153">
        <f t="shared" si="167"/>
        <v>1.2666666666666666</v>
      </c>
      <c r="AI271" s="137">
        <f t="shared" si="168"/>
        <v>6</v>
      </c>
      <c r="AJ271" s="146">
        <f t="shared" si="169"/>
        <v>-1</v>
      </c>
      <c r="AM271" s="355"/>
    </row>
    <row r="272" spans="1:39" ht="15.6" x14ac:dyDescent="0.3">
      <c r="A272" s="37" t="s">
        <v>30</v>
      </c>
      <c r="B272" s="18">
        <v>1</v>
      </c>
      <c r="C272" s="11">
        <v>2</v>
      </c>
      <c r="D272" s="11">
        <v>3</v>
      </c>
      <c r="E272" s="11">
        <v>4</v>
      </c>
      <c r="F272" s="11">
        <v>5</v>
      </c>
      <c r="G272" s="19">
        <v>6</v>
      </c>
      <c r="H272" s="11">
        <v>7</v>
      </c>
      <c r="I272" s="11">
        <v>8</v>
      </c>
      <c r="J272" s="11">
        <v>9</v>
      </c>
      <c r="K272" s="11">
        <v>10</v>
      </c>
      <c r="L272" s="19">
        <v>11</v>
      </c>
      <c r="M272" s="11">
        <v>12</v>
      </c>
      <c r="N272" s="11">
        <v>13</v>
      </c>
      <c r="O272" s="11">
        <v>14</v>
      </c>
      <c r="P272" s="11">
        <v>15</v>
      </c>
      <c r="Q272" s="19">
        <v>16</v>
      </c>
      <c r="R272" s="11">
        <v>17</v>
      </c>
      <c r="S272" s="11">
        <v>18</v>
      </c>
      <c r="T272" s="11">
        <v>19</v>
      </c>
      <c r="U272" s="11">
        <v>20</v>
      </c>
      <c r="V272" s="19">
        <v>21</v>
      </c>
      <c r="W272" s="11">
        <v>22</v>
      </c>
      <c r="X272" s="11">
        <v>23</v>
      </c>
      <c r="Y272" s="11">
        <v>24</v>
      </c>
      <c r="Z272" s="11">
        <v>25</v>
      </c>
      <c r="AA272" s="19">
        <v>26</v>
      </c>
      <c r="AB272" s="11">
        <v>27</v>
      </c>
      <c r="AC272" s="11">
        <v>28</v>
      </c>
      <c r="AD272" s="11">
        <v>29</v>
      </c>
      <c r="AE272" s="11">
        <v>30</v>
      </c>
      <c r="AF272" s="11">
        <v>31</v>
      </c>
      <c r="AG272" s="8" t="s">
        <v>0</v>
      </c>
      <c r="AH272" s="6" t="s">
        <v>1</v>
      </c>
      <c r="AI272" s="6" t="s">
        <v>2</v>
      </c>
      <c r="AJ272" s="6" t="s">
        <v>3</v>
      </c>
      <c r="AM272" s="355"/>
    </row>
    <row r="273" spans="1:39" x14ac:dyDescent="0.25">
      <c r="A273" s="54" t="s">
        <v>10</v>
      </c>
      <c r="B273" s="55">
        <v>78</v>
      </c>
      <c r="C273" s="56">
        <v>79</v>
      </c>
      <c r="D273" s="56">
        <v>84</v>
      </c>
      <c r="E273" s="56">
        <v>84</v>
      </c>
      <c r="F273" s="56">
        <v>78</v>
      </c>
      <c r="G273" s="57">
        <v>79</v>
      </c>
      <c r="H273" s="56">
        <v>75</v>
      </c>
      <c r="I273" s="56">
        <v>78</v>
      </c>
      <c r="J273" s="56">
        <v>72</v>
      </c>
      <c r="K273" s="56">
        <v>75</v>
      </c>
      <c r="L273" s="57">
        <v>78</v>
      </c>
      <c r="M273" s="56">
        <v>71</v>
      </c>
      <c r="N273" s="56">
        <v>70</v>
      </c>
      <c r="O273" s="56">
        <v>64</v>
      </c>
      <c r="P273" s="56">
        <v>64</v>
      </c>
      <c r="Q273" s="57">
        <v>65</v>
      </c>
      <c r="R273" s="56">
        <v>66</v>
      </c>
      <c r="S273" s="56">
        <v>67</v>
      </c>
      <c r="T273" s="56">
        <v>67</v>
      </c>
      <c r="U273" s="56">
        <v>70</v>
      </c>
      <c r="V273" s="57">
        <v>66</v>
      </c>
      <c r="W273" s="56">
        <v>68</v>
      </c>
      <c r="X273" s="56">
        <v>61</v>
      </c>
      <c r="Y273" s="56">
        <v>65</v>
      </c>
      <c r="Z273" s="56">
        <v>69</v>
      </c>
      <c r="AA273" s="57">
        <v>65</v>
      </c>
      <c r="AB273" s="56">
        <v>53</v>
      </c>
      <c r="AC273" s="56">
        <v>54</v>
      </c>
      <c r="AD273" s="56">
        <v>56</v>
      </c>
      <c r="AE273" s="56">
        <v>58</v>
      </c>
      <c r="AF273" s="56">
        <v>57</v>
      </c>
      <c r="AG273" s="58">
        <f t="shared" ref="AG273:AG281" si="173">SUM(B273:AF273)</f>
        <v>2136</v>
      </c>
      <c r="AH273" s="149">
        <f t="shared" ref="AH273:AH281" si="174">AVERAGE(B273:AF273)</f>
        <v>68.903225806451616</v>
      </c>
      <c r="AI273" s="122">
        <f t="shared" ref="AI273:AI281" si="175">MAX(B273:AF273)</f>
        <v>84</v>
      </c>
      <c r="AJ273" s="140">
        <f t="shared" ref="AJ273:AJ281" si="176">MIN(B273:AF273)</f>
        <v>53</v>
      </c>
      <c r="AK273" s="82">
        <f>(AG273+'Min. Temp. Data 1897-1898'!AG276)/62</f>
        <v>60.661290322580648</v>
      </c>
      <c r="AM273" s="355"/>
    </row>
    <row r="274" spans="1:39" x14ac:dyDescent="0.25">
      <c r="A274" s="12" t="s">
        <v>7</v>
      </c>
      <c r="B274" s="15">
        <v>83</v>
      </c>
      <c r="C274" s="3">
        <v>80</v>
      </c>
      <c r="D274" s="3">
        <v>80</v>
      </c>
      <c r="E274" s="3">
        <v>84</v>
      </c>
      <c r="F274" s="3">
        <v>86</v>
      </c>
      <c r="G274" s="22">
        <v>79</v>
      </c>
      <c r="H274" s="3">
        <v>75</v>
      </c>
      <c r="I274" s="3">
        <v>74</v>
      </c>
      <c r="J274" s="3">
        <v>70</v>
      </c>
      <c r="K274" s="3">
        <v>74</v>
      </c>
      <c r="L274" s="22">
        <v>79</v>
      </c>
      <c r="M274" s="3">
        <v>70</v>
      </c>
      <c r="N274" s="3">
        <v>63</v>
      </c>
      <c r="O274" s="3">
        <v>63</v>
      </c>
      <c r="P274" s="3">
        <v>62</v>
      </c>
      <c r="Q274" s="22">
        <v>55</v>
      </c>
      <c r="R274" s="3">
        <v>65</v>
      </c>
      <c r="S274" s="3">
        <v>70</v>
      </c>
      <c r="T274" s="3">
        <v>65</v>
      </c>
      <c r="U274" s="3">
        <v>70</v>
      </c>
      <c r="V274" s="22">
        <v>65</v>
      </c>
      <c r="W274" s="3">
        <v>65</v>
      </c>
      <c r="X274" s="3">
        <v>64</v>
      </c>
      <c r="Y274" s="3">
        <v>64</v>
      </c>
      <c r="Z274" s="3">
        <v>68</v>
      </c>
      <c r="AA274" s="22">
        <v>65</v>
      </c>
      <c r="AB274" s="3">
        <v>52</v>
      </c>
      <c r="AC274" s="3">
        <v>52</v>
      </c>
      <c r="AD274" s="3">
        <v>57</v>
      </c>
      <c r="AE274" s="3">
        <v>58</v>
      </c>
      <c r="AF274" s="3">
        <v>55</v>
      </c>
      <c r="AG274" s="29">
        <f t="shared" si="173"/>
        <v>2112</v>
      </c>
      <c r="AH274" s="152">
        <f t="shared" si="174"/>
        <v>68.129032258064512</v>
      </c>
      <c r="AI274" s="123">
        <f t="shared" si="175"/>
        <v>86</v>
      </c>
      <c r="AJ274" s="143">
        <f t="shared" si="176"/>
        <v>52</v>
      </c>
      <c r="AK274" s="82">
        <f>(AG274+'Min. Temp. Data 1897-1898'!AG277)/62</f>
        <v>59.274193548387096</v>
      </c>
      <c r="AL274" s="362">
        <f>AK273-AK274</f>
        <v>1.3870967741935516</v>
      </c>
      <c r="AM274" s="355"/>
    </row>
    <row r="275" spans="1:39" ht="13.8" thickBot="1" x14ac:dyDescent="0.3">
      <c r="A275" s="36" t="s">
        <v>6</v>
      </c>
      <c r="B275" s="17">
        <f t="shared" ref="B275:AF275" si="177">B273-B274</f>
        <v>-5</v>
      </c>
      <c r="C275" s="16">
        <f t="shared" si="177"/>
        <v>-1</v>
      </c>
      <c r="D275" s="16">
        <f t="shared" si="177"/>
        <v>4</v>
      </c>
      <c r="E275" s="16">
        <f t="shared" si="177"/>
        <v>0</v>
      </c>
      <c r="F275" s="230">
        <f t="shared" si="177"/>
        <v>-8</v>
      </c>
      <c r="G275" s="23">
        <f t="shared" si="177"/>
        <v>0</v>
      </c>
      <c r="H275" s="16">
        <f t="shared" si="177"/>
        <v>0</v>
      </c>
      <c r="I275" s="16">
        <f t="shared" si="177"/>
        <v>4</v>
      </c>
      <c r="J275" s="16">
        <f t="shared" si="177"/>
        <v>2</v>
      </c>
      <c r="K275" s="16">
        <f t="shared" si="177"/>
        <v>1</v>
      </c>
      <c r="L275" s="23">
        <f t="shared" si="177"/>
        <v>-1</v>
      </c>
      <c r="M275" s="16">
        <f t="shared" si="177"/>
        <v>1</v>
      </c>
      <c r="N275" s="16">
        <f t="shared" si="177"/>
        <v>7</v>
      </c>
      <c r="O275" s="16">
        <f t="shared" si="177"/>
        <v>1</v>
      </c>
      <c r="P275" s="16">
        <f t="shared" si="177"/>
        <v>2</v>
      </c>
      <c r="Q275" s="233">
        <f t="shared" si="177"/>
        <v>10</v>
      </c>
      <c r="R275" s="16">
        <f t="shared" si="177"/>
        <v>1</v>
      </c>
      <c r="S275" s="16">
        <f t="shared" si="177"/>
        <v>-3</v>
      </c>
      <c r="T275" s="16">
        <f t="shared" si="177"/>
        <v>2</v>
      </c>
      <c r="U275" s="16">
        <f t="shared" si="177"/>
        <v>0</v>
      </c>
      <c r="V275" s="23">
        <f t="shared" si="177"/>
        <v>1</v>
      </c>
      <c r="W275" s="16">
        <f t="shared" si="177"/>
        <v>3</v>
      </c>
      <c r="X275" s="16">
        <f t="shared" si="177"/>
        <v>-3</v>
      </c>
      <c r="Y275" s="16">
        <f t="shared" si="177"/>
        <v>1</v>
      </c>
      <c r="Z275" s="16">
        <f t="shared" si="177"/>
        <v>1</v>
      </c>
      <c r="AA275" s="23">
        <f t="shared" si="177"/>
        <v>0</v>
      </c>
      <c r="AB275" s="16">
        <f t="shared" si="177"/>
        <v>1</v>
      </c>
      <c r="AC275" s="16">
        <f t="shared" si="177"/>
        <v>2</v>
      </c>
      <c r="AD275" s="16">
        <f t="shared" si="177"/>
        <v>-1</v>
      </c>
      <c r="AE275" s="16">
        <f t="shared" si="177"/>
        <v>0</v>
      </c>
      <c r="AF275" s="16">
        <f t="shared" si="177"/>
        <v>2</v>
      </c>
      <c r="AG275" s="25">
        <f t="shared" si="173"/>
        <v>24</v>
      </c>
      <c r="AH275" s="153">
        <f t="shared" si="174"/>
        <v>0.77419354838709675</v>
      </c>
      <c r="AI275" s="137">
        <f t="shared" si="175"/>
        <v>10</v>
      </c>
      <c r="AJ275" s="146">
        <f t="shared" si="176"/>
        <v>-8</v>
      </c>
      <c r="AM275" s="355"/>
    </row>
    <row r="276" spans="1:39" x14ac:dyDescent="0.25">
      <c r="A276" s="54" t="s">
        <v>10</v>
      </c>
      <c r="B276" s="55">
        <v>78</v>
      </c>
      <c r="C276" s="56">
        <v>79</v>
      </c>
      <c r="D276" s="56">
        <v>84</v>
      </c>
      <c r="E276" s="56">
        <v>84</v>
      </c>
      <c r="F276" s="56">
        <v>78</v>
      </c>
      <c r="G276" s="57">
        <v>79</v>
      </c>
      <c r="H276" s="56">
        <v>75</v>
      </c>
      <c r="I276" s="56">
        <v>78</v>
      </c>
      <c r="J276" s="56">
        <v>72</v>
      </c>
      <c r="K276" s="56">
        <v>75</v>
      </c>
      <c r="L276" s="57">
        <v>78</v>
      </c>
      <c r="M276" s="56">
        <v>71</v>
      </c>
      <c r="N276" s="56">
        <v>70</v>
      </c>
      <c r="O276" s="56">
        <v>64</v>
      </c>
      <c r="P276" s="56">
        <v>64</v>
      </c>
      <c r="Q276" s="57">
        <v>65</v>
      </c>
      <c r="R276" s="56">
        <v>66</v>
      </c>
      <c r="S276" s="56">
        <v>67</v>
      </c>
      <c r="T276" s="56">
        <v>67</v>
      </c>
      <c r="U276" s="56">
        <v>70</v>
      </c>
      <c r="V276" s="57">
        <v>66</v>
      </c>
      <c r="W276" s="56">
        <v>68</v>
      </c>
      <c r="X276" s="56">
        <v>61</v>
      </c>
      <c r="Y276" s="56">
        <v>65</v>
      </c>
      <c r="Z276" s="56">
        <v>69</v>
      </c>
      <c r="AA276" s="57">
        <v>65</v>
      </c>
      <c r="AB276" s="56">
        <v>53</v>
      </c>
      <c r="AC276" s="56">
        <v>54</v>
      </c>
      <c r="AD276" s="56">
        <v>56</v>
      </c>
      <c r="AE276" s="56">
        <v>58</v>
      </c>
      <c r="AF276" s="56">
        <v>57</v>
      </c>
      <c r="AG276" s="58">
        <f t="shared" si="173"/>
        <v>2136</v>
      </c>
      <c r="AH276" s="149">
        <f t="shared" si="174"/>
        <v>68.903225806451616</v>
      </c>
      <c r="AI276" s="122">
        <f t="shared" si="175"/>
        <v>84</v>
      </c>
      <c r="AJ276" s="140">
        <f t="shared" si="176"/>
        <v>53</v>
      </c>
      <c r="AK276" s="30">
        <f>(AG276+'Min. Temp. Data 1897-1898'!AG279)/62</f>
        <v>60.661290322580648</v>
      </c>
      <c r="AM276" s="355"/>
    </row>
    <row r="277" spans="1:39" x14ac:dyDescent="0.25">
      <c r="A277" s="35" t="s">
        <v>45</v>
      </c>
      <c r="B277" s="14">
        <v>80</v>
      </c>
      <c r="C277" s="32">
        <v>79</v>
      </c>
      <c r="D277" s="32">
        <v>84</v>
      </c>
      <c r="E277" s="32">
        <v>85</v>
      </c>
      <c r="F277" s="32">
        <v>80</v>
      </c>
      <c r="G277" s="21">
        <v>79</v>
      </c>
      <c r="H277" s="32">
        <v>75</v>
      </c>
      <c r="I277" s="32">
        <v>75</v>
      </c>
      <c r="J277" s="32">
        <v>71</v>
      </c>
      <c r="K277" s="32">
        <v>74</v>
      </c>
      <c r="L277" s="21">
        <v>78</v>
      </c>
      <c r="M277" s="32">
        <v>70</v>
      </c>
      <c r="N277" s="32">
        <v>67</v>
      </c>
      <c r="O277" s="32">
        <v>98</v>
      </c>
      <c r="P277" s="32">
        <v>69</v>
      </c>
      <c r="Q277" s="21">
        <v>65</v>
      </c>
      <c r="R277" s="32">
        <v>66</v>
      </c>
      <c r="S277" s="32">
        <v>67</v>
      </c>
      <c r="T277" s="32">
        <v>66</v>
      </c>
      <c r="U277" s="32">
        <v>69</v>
      </c>
      <c r="V277" s="21">
        <v>68</v>
      </c>
      <c r="W277" s="32">
        <v>68</v>
      </c>
      <c r="X277" s="32">
        <v>60</v>
      </c>
      <c r="Y277" s="32">
        <v>65</v>
      </c>
      <c r="Z277" s="32">
        <v>68</v>
      </c>
      <c r="AA277" s="21">
        <v>64</v>
      </c>
      <c r="AB277" s="32">
        <v>54</v>
      </c>
      <c r="AC277" s="32">
        <v>55</v>
      </c>
      <c r="AD277" s="32">
        <v>55</v>
      </c>
      <c r="AE277" s="32">
        <v>57</v>
      </c>
      <c r="AF277" s="32">
        <v>57</v>
      </c>
      <c r="AG277" s="29">
        <f t="shared" si="173"/>
        <v>2168</v>
      </c>
      <c r="AH277" s="152">
        <f t="shared" si="174"/>
        <v>69.935483870967744</v>
      </c>
      <c r="AI277" s="123">
        <f t="shared" si="175"/>
        <v>98</v>
      </c>
      <c r="AJ277" s="143">
        <f t="shared" si="176"/>
        <v>54</v>
      </c>
      <c r="AK277" s="30">
        <f>(AG277+'Min. Temp. Data 1897-1898'!AG280)/62</f>
        <v>60.387096774193552</v>
      </c>
      <c r="AL277" s="362">
        <f>AK276-AK277</f>
        <v>0.27419354838709609</v>
      </c>
      <c r="AM277" s="355"/>
    </row>
    <row r="278" spans="1:39" ht="13.8" thickBot="1" x14ac:dyDescent="0.3">
      <c r="A278" s="39" t="s">
        <v>6</v>
      </c>
      <c r="B278" s="17">
        <f t="shared" ref="B278:AF278" si="178">B276-B277</f>
        <v>-2</v>
      </c>
      <c r="C278" s="16">
        <f t="shared" si="178"/>
        <v>0</v>
      </c>
      <c r="D278" s="16">
        <f t="shared" si="178"/>
        <v>0</v>
      </c>
      <c r="E278" s="16">
        <f t="shared" si="178"/>
        <v>-1</v>
      </c>
      <c r="F278" s="16">
        <f t="shared" si="178"/>
        <v>-2</v>
      </c>
      <c r="G278" s="23">
        <f t="shared" si="178"/>
        <v>0</v>
      </c>
      <c r="H278" s="16">
        <f t="shared" si="178"/>
        <v>0</v>
      </c>
      <c r="I278" s="229">
        <f t="shared" si="178"/>
        <v>3</v>
      </c>
      <c r="J278" s="16">
        <f t="shared" si="178"/>
        <v>1</v>
      </c>
      <c r="K278" s="16">
        <f t="shared" si="178"/>
        <v>1</v>
      </c>
      <c r="L278" s="23">
        <f t="shared" si="178"/>
        <v>0</v>
      </c>
      <c r="M278" s="16">
        <f t="shared" si="178"/>
        <v>1</v>
      </c>
      <c r="N278" s="16">
        <f t="shared" si="178"/>
        <v>3</v>
      </c>
      <c r="O278" s="230">
        <f t="shared" si="178"/>
        <v>-34</v>
      </c>
      <c r="P278" s="16">
        <f t="shared" si="178"/>
        <v>-5</v>
      </c>
      <c r="Q278" s="23">
        <f t="shared" si="178"/>
        <v>0</v>
      </c>
      <c r="R278" s="16">
        <f t="shared" si="178"/>
        <v>0</v>
      </c>
      <c r="S278" s="16">
        <f t="shared" si="178"/>
        <v>0</v>
      </c>
      <c r="T278" s="16">
        <f t="shared" si="178"/>
        <v>1</v>
      </c>
      <c r="U278" s="16">
        <f t="shared" si="178"/>
        <v>1</v>
      </c>
      <c r="V278" s="23">
        <f t="shared" si="178"/>
        <v>-2</v>
      </c>
      <c r="W278" s="16">
        <f t="shared" si="178"/>
        <v>0</v>
      </c>
      <c r="X278" s="16">
        <f t="shared" si="178"/>
        <v>1</v>
      </c>
      <c r="Y278" s="16">
        <f t="shared" si="178"/>
        <v>0</v>
      </c>
      <c r="Z278" s="16">
        <f t="shared" si="178"/>
        <v>1</v>
      </c>
      <c r="AA278" s="23">
        <f t="shared" si="178"/>
        <v>1</v>
      </c>
      <c r="AB278" s="16">
        <f t="shared" si="178"/>
        <v>-1</v>
      </c>
      <c r="AC278" s="16">
        <f t="shared" si="178"/>
        <v>-1</v>
      </c>
      <c r="AD278" s="16">
        <f t="shared" si="178"/>
        <v>1</v>
      </c>
      <c r="AE278" s="16">
        <f t="shared" si="178"/>
        <v>1</v>
      </c>
      <c r="AF278" s="16">
        <f t="shared" si="178"/>
        <v>0</v>
      </c>
      <c r="AG278" s="25">
        <f t="shared" si="173"/>
        <v>-32</v>
      </c>
      <c r="AH278" s="153">
        <f t="shared" si="174"/>
        <v>-1.032258064516129</v>
      </c>
      <c r="AI278" s="137">
        <f t="shared" si="175"/>
        <v>3</v>
      </c>
      <c r="AJ278" s="146">
        <f t="shared" si="176"/>
        <v>-34</v>
      </c>
      <c r="AK278" s="128"/>
      <c r="AM278" s="355"/>
    </row>
    <row r="279" spans="1:39" x14ac:dyDescent="0.25">
      <c r="A279" s="54" t="s">
        <v>10</v>
      </c>
      <c r="B279" s="55">
        <v>78</v>
      </c>
      <c r="C279" s="56">
        <v>79</v>
      </c>
      <c r="D279" s="56">
        <v>84</v>
      </c>
      <c r="E279" s="56">
        <v>84</v>
      </c>
      <c r="F279" s="56">
        <v>78</v>
      </c>
      <c r="G279" s="57">
        <v>79</v>
      </c>
      <c r="H279" s="56">
        <v>75</v>
      </c>
      <c r="I279" s="56">
        <v>78</v>
      </c>
      <c r="J279" s="56">
        <v>72</v>
      </c>
      <c r="K279" s="56">
        <v>75</v>
      </c>
      <c r="L279" s="57">
        <v>78</v>
      </c>
      <c r="M279" s="56">
        <v>71</v>
      </c>
      <c r="N279" s="56">
        <v>70</v>
      </c>
      <c r="O279" s="56">
        <v>64</v>
      </c>
      <c r="P279" s="56">
        <v>64</v>
      </c>
      <c r="Q279" s="57">
        <v>65</v>
      </c>
      <c r="R279" s="56">
        <v>66</v>
      </c>
      <c r="S279" s="56">
        <v>67</v>
      </c>
      <c r="T279" s="56">
        <v>67</v>
      </c>
      <c r="U279" s="56">
        <v>70</v>
      </c>
      <c r="V279" s="57">
        <v>66</v>
      </c>
      <c r="W279" s="56">
        <v>68</v>
      </c>
      <c r="X279" s="56">
        <v>61</v>
      </c>
      <c r="Y279" s="56">
        <v>65</v>
      </c>
      <c r="Z279" s="56">
        <v>69</v>
      </c>
      <c r="AA279" s="57">
        <v>65</v>
      </c>
      <c r="AB279" s="56">
        <v>53</v>
      </c>
      <c r="AC279" s="56">
        <v>54</v>
      </c>
      <c r="AD279" s="56">
        <v>56</v>
      </c>
      <c r="AE279" s="56">
        <v>58</v>
      </c>
      <c r="AF279" s="56">
        <v>57</v>
      </c>
      <c r="AG279" s="58">
        <f t="shared" si="173"/>
        <v>2136</v>
      </c>
      <c r="AH279" s="149">
        <f t="shared" si="174"/>
        <v>68.903225806451616</v>
      </c>
      <c r="AI279" s="122">
        <f t="shared" si="175"/>
        <v>84</v>
      </c>
      <c r="AJ279" s="140">
        <f t="shared" si="176"/>
        <v>53</v>
      </c>
      <c r="AK279" s="30">
        <f>(AG279+'Min. Temp. Data 1897-1898'!AG282)/62</f>
        <v>60.661290322580648</v>
      </c>
      <c r="AM279" s="355"/>
    </row>
    <row r="280" spans="1:39" x14ac:dyDescent="0.25">
      <c r="A280" s="12" t="s">
        <v>12</v>
      </c>
      <c r="B280" s="14">
        <v>78</v>
      </c>
      <c r="C280" s="32">
        <v>76</v>
      </c>
      <c r="D280" s="32">
        <v>85</v>
      </c>
      <c r="E280" s="32">
        <v>83</v>
      </c>
      <c r="F280" s="32">
        <v>77</v>
      </c>
      <c r="G280" s="21">
        <v>77</v>
      </c>
      <c r="H280" s="32">
        <v>75</v>
      </c>
      <c r="I280" s="32">
        <v>74</v>
      </c>
      <c r="J280" s="32">
        <v>69</v>
      </c>
      <c r="K280" s="32">
        <v>73</v>
      </c>
      <c r="L280" s="21">
        <v>77</v>
      </c>
      <c r="M280" s="32">
        <v>70</v>
      </c>
      <c r="N280" s="32">
        <v>67</v>
      </c>
      <c r="O280" s="32">
        <v>58</v>
      </c>
      <c r="P280" s="32">
        <v>62</v>
      </c>
      <c r="Q280" s="21">
        <v>66</v>
      </c>
      <c r="R280" s="32">
        <v>67</v>
      </c>
      <c r="S280" s="32">
        <v>65</v>
      </c>
      <c r="T280" s="32">
        <v>67</v>
      </c>
      <c r="U280" s="32">
        <v>72</v>
      </c>
      <c r="V280" s="21">
        <v>65</v>
      </c>
      <c r="W280" s="32">
        <v>68</v>
      </c>
      <c r="X280" s="32">
        <v>61</v>
      </c>
      <c r="Y280" s="32">
        <v>67</v>
      </c>
      <c r="Z280" s="32">
        <v>69</v>
      </c>
      <c r="AA280" s="21">
        <v>67</v>
      </c>
      <c r="AB280" s="32">
        <v>53</v>
      </c>
      <c r="AC280" s="32">
        <v>56</v>
      </c>
      <c r="AD280" s="32">
        <v>56</v>
      </c>
      <c r="AE280" s="32">
        <v>59</v>
      </c>
      <c r="AF280" s="32">
        <v>56</v>
      </c>
      <c r="AG280" s="29">
        <f t="shared" si="173"/>
        <v>2115</v>
      </c>
      <c r="AH280" s="152">
        <f t="shared" si="174"/>
        <v>68.225806451612897</v>
      </c>
      <c r="AI280" s="123">
        <f t="shared" si="175"/>
        <v>85</v>
      </c>
      <c r="AJ280" s="143">
        <f t="shared" si="176"/>
        <v>53</v>
      </c>
      <c r="AK280" s="30">
        <f>(AG280+'Min. Temp. Data 1897-1898'!AG283)/62</f>
        <v>58.758064516129032</v>
      </c>
      <c r="AL280" s="362">
        <f>AK279-AK280</f>
        <v>1.9032258064516157</v>
      </c>
      <c r="AM280" s="355"/>
    </row>
    <row r="281" spans="1:39" ht="13.8" thickBot="1" x14ac:dyDescent="0.3">
      <c r="A281" s="36" t="s">
        <v>6</v>
      </c>
      <c r="B281" s="17">
        <f t="shared" ref="B281:AF281" si="179">B279-B280</f>
        <v>0</v>
      </c>
      <c r="C281" s="16">
        <f t="shared" si="179"/>
        <v>3</v>
      </c>
      <c r="D281" s="16">
        <f t="shared" si="179"/>
        <v>-1</v>
      </c>
      <c r="E281" s="16">
        <f t="shared" si="179"/>
        <v>1</v>
      </c>
      <c r="F281" s="16">
        <f t="shared" si="179"/>
        <v>1</v>
      </c>
      <c r="G281" s="23">
        <f t="shared" si="179"/>
        <v>2</v>
      </c>
      <c r="H281" s="16">
        <f t="shared" si="179"/>
        <v>0</v>
      </c>
      <c r="I281" s="16">
        <f t="shared" si="179"/>
        <v>4</v>
      </c>
      <c r="J281" s="16">
        <f t="shared" si="179"/>
        <v>3</v>
      </c>
      <c r="K281" s="16">
        <f t="shared" si="179"/>
        <v>2</v>
      </c>
      <c r="L281" s="23">
        <f t="shared" si="179"/>
        <v>1</v>
      </c>
      <c r="M281" s="16">
        <f t="shared" si="179"/>
        <v>1</v>
      </c>
      <c r="N281" s="16">
        <f t="shared" si="179"/>
        <v>3</v>
      </c>
      <c r="O281" s="229">
        <f t="shared" si="179"/>
        <v>6</v>
      </c>
      <c r="P281" s="16">
        <f t="shared" si="179"/>
        <v>2</v>
      </c>
      <c r="Q281" s="23">
        <f t="shared" si="179"/>
        <v>-1</v>
      </c>
      <c r="R281" s="16">
        <f t="shared" si="179"/>
        <v>-1</v>
      </c>
      <c r="S281" s="16">
        <f t="shared" si="179"/>
        <v>2</v>
      </c>
      <c r="T281" s="16">
        <f t="shared" si="179"/>
        <v>0</v>
      </c>
      <c r="U281" s="16">
        <f t="shared" si="179"/>
        <v>-2</v>
      </c>
      <c r="V281" s="23">
        <f t="shared" si="179"/>
        <v>1</v>
      </c>
      <c r="W281" s="16">
        <f t="shared" si="179"/>
        <v>0</v>
      </c>
      <c r="X281" s="16">
        <f t="shared" si="179"/>
        <v>0</v>
      </c>
      <c r="Y281" s="16">
        <f t="shared" si="179"/>
        <v>-2</v>
      </c>
      <c r="Z281" s="16">
        <f t="shared" si="179"/>
        <v>0</v>
      </c>
      <c r="AA281" s="23">
        <f t="shared" si="179"/>
        <v>-2</v>
      </c>
      <c r="AB281" s="16">
        <f t="shared" si="179"/>
        <v>0</v>
      </c>
      <c r="AC281" s="230">
        <f t="shared" si="179"/>
        <v>-2</v>
      </c>
      <c r="AD281" s="16">
        <f t="shared" si="179"/>
        <v>0</v>
      </c>
      <c r="AE281" s="16">
        <f t="shared" si="179"/>
        <v>-1</v>
      </c>
      <c r="AF281" s="16">
        <f t="shared" si="179"/>
        <v>1</v>
      </c>
      <c r="AG281" s="25">
        <f t="shared" si="173"/>
        <v>21</v>
      </c>
      <c r="AH281" s="153">
        <f t="shared" si="174"/>
        <v>0.67741935483870963</v>
      </c>
      <c r="AI281" s="137">
        <f t="shared" si="175"/>
        <v>6</v>
      </c>
      <c r="AJ281" s="146">
        <f t="shared" si="176"/>
        <v>-2</v>
      </c>
      <c r="AM281" s="355"/>
    </row>
    <row r="282" spans="1:39" ht="15.6" x14ac:dyDescent="0.3">
      <c r="A282" s="37" t="s">
        <v>31</v>
      </c>
      <c r="B282" s="18">
        <v>1</v>
      </c>
      <c r="C282" s="11">
        <v>2</v>
      </c>
      <c r="D282" s="11">
        <v>3</v>
      </c>
      <c r="E282" s="11">
        <v>4</v>
      </c>
      <c r="F282" s="11">
        <v>5</v>
      </c>
      <c r="G282" s="19">
        <v>6</v>
      </c>
      <c r="H282" s="11">
        <v>7</v>
      </c>
      <c r="I282" s="11">
        <v>8</v>
      </c>
      <c r="J282" s="11">
        <v>9</v>
      </c>
      <c r="K282" s="11">
        <v>10</v>
      </c>
      <c r="L282" s="19">
        <v>11</v>
      </c>
      <c r="M282" s="11">
        <v>12</v>
      </c>
      <c r="N282" s="11">
        <v>13</v>
      </c>
      <c r="O282" s="11">
        <v>14</v>
      </c>
      <c r="P282" s="11">
        <v>15</v>
      </c>
      <c r="Q282" s="19">
        <v>16</v>
      </c>
      <c r="R282" s="11">
        <v>17</v>
      </c>
      <c r="S282" s="11">
        <v>18</v>
      </c>
      <c r="T282" s="11">
        <v>19</v>
      </c>
      <c r="U282" s="11">
        <v>20</v>
      </c>
      <c r="V282" s="19">
        <v>21</v>
      </c>
      <c r="W282" s="11">
        <v>22</v>
      </c>
      <c r="X282" s="11">
        <v>23</v>
      </c>
      <c r="Y282" s="11">
        <v>24</v>
      </c>
      <c r="Z282" s="11">
        <v>25</v>
      </c>
      <c r="AA282" s="19">
        <v>26</v>
      </c>
      <c r="AB282" s="11">
        <v>27</v>
      </c>
      <c r="AC282" s="11">
        <v>28</v>
      </c>
      <c r="AD282" s="11">
        <v>29</v>
      </c>
      <c r="AE282" s="11">
        <v>30</v>
      </c>
      <c r="AF282" s="61"/>
      <c r="AG282" s="8" t="s">
        <v>0</v>
      </c>
      <c r="AH282" s="6" t="s">
        <v>1</v>
      </c>
      <c r="AI282" s="6" t="s">
        <v>2</v>
      </c>
      <c r="AJ282" s="6" t="s">
        <v>3</v>
      </c>
      <c r="AM282" s="355"/>
    </row>
    <row r="283" spans="1:39" x14ac:dyDescent="0.25">
      <c r="A283" s="54" t="s">
        <v>10</v>
      </c>
      <c r="B283" s="55">
        <v>57</v>
      </c>
      <c r="C283" s="56">
        <v>69</v>
      </c>
      <c r="D283" s="56">
        <v>65</v>
      </c>
      <c r="E283" s="56">
        <v>65</v>
      </c>
      <c r="F283" s="56">
        <v>62</v>
      </c>
      <c r="G283" s="57">
        <v>64</v>
      </c>
      <c r="H283" s="56">
        <v>56</v>
      </c>
      <c r="I283" s="56">
        <v>61</v>
      </c>
      <c r="J283" s="56">
        <v>71</v>
      </c>
      <c r="K283" s="56">
        <v>71</v>
      </c>
      <c r="L283" s="57">
        <v>66</v>
      </c>
      <c r="M283" s="56">
        <v>51</v>
      </c>
      <c r="N283" s="56">
        <v>48</v>
      </c>
      <c r="O283" s="56">
        <v>53</v>
      </c>
      <c r="P283" s="56">
        <v>54</v>
      </c>
      <c r="Q283" s="57">
        <v>46</v>
      </c>
      <c r="R283" s="56">
        <v>51</v>
      </c>
      <c r="S283" s="56">
        <v>52</v>
      </c>
      <c r="T283" s="56">
        <v>56</v>
      </c>
      <c r="U283" s="56">
        <v>58</v>
      </c>
      <c r="V283" s="57">
        <v>58</v>
      </c>
      <c r="W283" s="56">
        <v>61</v>
      </c>
      <c r="X283" s="56">
        <v>58</v>
      </c>
      <c r="Y283" s="56">
        <v>40</v>
      </c>
      <c r="Z283" s="56">
        <v>42</v>
      </c>
      <c r="AA283" s="57">
        <v>34</v>
      </c>
      <c r="AB283" s="56">
        <v>46</v>
      </c>
      <c r="AC283" s="56">
        <v>44</v>
      </c>
      <c r="AD283" s="56">
        <v>40</v>
      </c>
      <c r="AE283" s="56">
        <v>54</v>
      </c>
      <c r="AF283" s="51"/>
      <c r="AG283" s="58">
        <f t="shared" ref="AG283:AG291" si="180">SUM(B283:AF283)</f>
        <v>1653</v>
      </c>
      <c r="AH283" s="149">
        <f t="shared" ref="AH283:AH291" si="181">AVERAGE(B283:AF283)</f>
        <v>55.1</v>
      </c>
      <c r="AI283" s="122">
        <f t="shared" ref="AI283:AI291" si="182">MAX(B283:AF283)</f>
        <v>71</v>
      </c>
      <c r="AJ283" s="140">
        <f t="shared" ref="AJ283:AJ291" si="183">MIN(B283:AF283)</f>
        <v>34</v>
      </c>
      <c r="AK283" s="82">
        <f>(AG283+'Min. Temp. Data 1897-1898'!AG286)/60</f>
        <v>46.983333333333334</v>
      </c>
      <c r="AM283" s="355"/>
    </row>
    <row r="284" spans="1:39" x14ac:dyDescent="0.25">
      <c r="A284" s="12" t="s">
        <v>7</v>
      </c>
      <c r="B284" s="15">
        <v>54</v>
      </c>
      <c r="C284" s="3">
        <v>60</v>
      </c>
      <c r="D284" s="3">
        <v>62</v>
      </c>
      <c r="E284" s="3">
        <v>63</v>
      </c>
      <c r="F284" s="3">
        <v>64</v>
      </c>
      <c r="G284" s="22">
        <v>65</v>
      </c>
      <c r="H284" s="3">
        <v>50</v>
      </c>
      <c r="I284" s="3">
        <v>61</v>
      </c>
      <c r="J284" s="3">
        <v>70</v>
      </c>
      <c r="K284" s="3">
        <v>71</v>
      </c>
      <c r="L284" s="22">
        <v>54</v>
      </c>
      <c r="M284" s="3">
        <v>50</v>
      </c>
      <c r="N284" s="3">
        <v>60</v>
      </c>
      <c r="O284" s="3">
        <v>60</v>
      </c>
      <c r="P284" s="3">
        <v>51</v>
      </c>
      <c r="Q284" s="22">
        <v>50</v>
      </c>
      <c r="R284" s="3">
        <v>55</v>
      </c>
      <c r="S284" s="3">
        <v>53</v>
      </c>
      <c r="T284" s="3">
        <v>56</v>
      </c>
      <c r="U284" s="3">
        <v>57</v>
      </c>
      <c r="V284" s="22">
        <v>55</v>
      </c>
      <c r="W284" s="3">
        <v>66</v>
      </c>
      <c r="X284" s="3">
        <v>70</v>
      </c>
      <c r="Y284" s="3">
        <v>35</v>
      </c>
      <c r="Z284" s="3">
        <v>39</v>
      </c>
      <c r="AA284" s="22">
        <v>38</v>
      </c>
      <c r="AB284" s="3">
        <v>38</v>
      </c>
      <c r="AC284" s="3">
        <v>40</v>
      </c>
      <c r="AD284" s="3">
        <v>43</v>
      </c>
      <c r="AE284" s="3">
        <v>51</v>
      </c>
      <c r="AF284" s="51"/>
      <c r="AG284" s="29">
        <f t="shared" si="180"/>
        <v>1641</v>
      </c>
      <c r="AH284" s="152">
        <f t="shared" si="181"/>
        <v>54.7</v>
      </c>
      <c r="AI284" s="123">
        <f t="shared" si="182"/>
        <v>71</v>
      </c>
      <c r="AJ284" s="143">
        <f t="shared" si="183"/>
        <v>35</v>
      </c>
      <c r="AK284" s="82">
        <f>(AG284+'Min. Temp. Data 1897-1898'!AG287)/60</f>
        <v>45.75</v>
      </c>
      <c r="AL284" s="362">
        <f>AK283-AK284</f>
        <v>1.2333333333333343</v>
      </c>
      <c r="AM284" s="355"/>
    </row>
    <row r="285" spans="1:39" ht="13.8" thickBot="1" x14ac:dyDescent="0.3">
      <c r="A285" s="36" t="s">
        <v>6</v>
      </c>
      <c r="B285" s="17">
        <f t="shared" ref="B285:AE285" si="184">B283-B284</f>
        <v>3</v>
      </c>
      <c r="C285" s="16">
        <f t="shared" si="184"/>
        <v>9</v>
      </c>
      <c r="D285" s="16">
        <f t="shared" si="184"/>
        <v>3</v>
      </c>
      <c r="E285" s="16">
        <f t="shared" si="184"/>
        <v>2</v>
      </c>
      <c r="F285" s="16">
        <f t="shared" si="184"/>
        <v>-2</v>
      </c>
      <c r="G285" s="23">
        <f t="shared" si="184"/>
        <v>-1</v>
      </c>
      <c r="H285" s="16">
        <f t="shared" si="184"/>
        <v>6</v>
      </c>
      <c r="I285" s="16">
        <f t="shared" si="184"/>
        <v>0</v>
      </c>
      <c r="J285" s="16">
        <f t="shared" si="184"/>
        <v>1</v>
      </c>
      <c r="K285" s="16">
        <f t="shared" si="184"/>
        <v>0</v>
      </c>
      <c r="L285" s="233">
        <f t="shared" si="184"/>
        <v>12</v>
      </c>
      <c r="M285" s="16">
        <f t="shared" si="184"/>
        <v>1</v>
      </c>
      <c r="N285" s="230">
        <f t="shared" si="184"/>
        <v>-12</v>
      </c>
      <c r="O285" s="16">
        <f t="shared" si="184"/>
        <v>-7</v>
      </c>
      <c r="P285" s="16">
        <f t="shared" si="184"/>
        <v>3</v>
      </c>
      <c r="Q285" s="23">
        <f t="shared" si="184"/>
        <v>-4</v>
      </c>
      <c r="R285" s="16">
        <f t="shared" si="184"/>
        <v>-4</v>
      </c>
      <c r="S285" s="16">
        <f t="shared" si="184"/>
        <v>-1</v>
      </c>
      <c r="T285" s="16">
        <f t="shared" si="184"/>
        <v>0</v>
      </c>
      <c r="U285" s="16">
        <f t="shared" si="184"/>
        <v>1</v>
      </c>
      <c r="V285" s="23">
        <f t="shared" si="184"/>
        <v>3</v>
      </c>
      <c r="W285" s="16">
        <f t="shared" si="184"/>
        <v>-5</v>
      </c>
      <c r="X285" s="16">
        <f t="shared" si="184"/>
        <v>-12</v>
      </c>
      <c r="Y285" s="16">
        <f t="shared" si="184"/>
        <v>5</v>
      </c>
      <c r="Z285" s="16">
        <f t="shared" si="184"/>
        <v>3</v>
      </c>
      <c r="AA285" s="23">
        <f t="shared" si="184"/>
        <v>-4</v>
      </c>
      <c r="AB285" s="16">
        <f t="shared" si="184"/>
        <v>8</v>
      </c>
      <c r="AC285" s="16">
        <f t="shared" si="184"/>
        <v>4</v>
      </c>
      <c r="AD285" s="16">
        <f t="shared" si="184"/>
        <v>-3</v>
      </c>
      <c r="AE285" s="16">
        <f t="shared" si="184"/>
        <v>3</v>
      </c>
      <c r="AF285" s="53"/>
      <c r="AG285" s="25">
        <f t="shared" si="180"/>
        <v>12</v>
      </c>
      <c r="AH285" s="153">
        <f t="shared" si="181"/>
        <v>0.4</v>
      </c>
      <c r="AI285" s="137">
        <f t="shared" si="182"/>
        <v>12</v>
      </c>
      <c r="AJ285" s="146">
        <f t="shared" si="183"/>
        <v>-12</v>
      </c>
      <c r="AM285" s="355"/>
    </row>
    <row r="286" spans="1:39" x14ac:dyDescent="0.25">
      <c r="A286" s="54" t="s">
        <v>10</v>
      </c>
      <c r="B286" s="55">
        <v>57</v>
      </c>
      <c r="C286" s="56">
        <v>69</v>
      </c>
      <c r="D286" s="56">
        <v>65</v>
      </c>
      <c r="E286" s="56">
        <v>65</v>
      </c>
      <c r="F286" s="56">
        <v>62</v>
      </c>
      <c r="G286" s="57">
        <v>64</v>
      </c>
      <c r="H286" s="56">
        <v>56</v>
      </c>
      <c r="I286" s="56">
        <v>61</v>
      </c>
      <c r="J286" s="56">
        <v>71</v>
      </c>
      <c r="K286" s="56">
        <v>71</v>
      </c>
      <c r="L286" s="57">
        <v>66</v>
      </c>
      <c r="M286" s="56">
        <v>51</v>
      </c>
      <c r="N286" s="56">
        <v>48</v>
      </c>
      <c r="O286" s="56">
        <v>53</v>
      </c>
      <c r="P286" s="56">
        <v>54</v>
      </c>
      <c r="Q286" s="57">
        <v>46</v>
      </c>
      <c r="R286" s="56">
        <v>51</v>
      </c>
      <c r="S286" s="56">
        <v>52</v>
      </c>
      <c r="T286" s="56">
        <v>56</v>
      </c>
      <c r="U286" s="56">
        <v>58</v>
      </c>
      <c r="V286" s="57">
        <v>58</v>
      </c>
      <c r="W286" s="56">
        <v>61</v>
      </c>
      <c r="X286" s="56">
        <v>58</v>
      </c>
      <c r="Y286" s="56">
        <v>40</v>
      </c>
      <c r="Z286" s="56">
        <v>42</v>
      </c>
      <c r="AA286" s="57">
        <v>34</v>
      </c>
      <c r="AB286" s="56">
        <v>46</v>
      </c>
      <c r="AC286" s="56">
        <v>44</v>
      </c>
      <c r="AD286" s="56">
        <v>40</v>
      </c>
      <c r="AE286" s="56">
        <v>54</v>
      </c>
      <c r="AF286" s="51"/>
      <c r="AG286" s="58">
        <f t="shared" si="180"/>
        <v>1653</v>
      </c>
      <c r="AH286" s="149">
        <f t="shared" si="181"/>
        <v>55.1</v>
      </c>
      <c r="AI286" s="122">
        <f t="shared" si="182"/>
        <v>71</v>
      </c>
      <c r="AJ286" s="140">
        <f t="shared" si="183"/>
        <v>34</v>
      </c>
      <c r="AK286" s="30">
        <f>(AG286+'Min. Temp. Data 1897-1898'!AG289)/60</f>
        <v>46.983333333333334</v>
      </c>
      <c r="AM286" s="355"/>
    </row>
    <row r="287" spans="1:39" x14ac:dyDescent="0.25">
      <c r="A287" s="35" t="s">
        <v>45</v>
      </c>
      <c r="B287" s="14">
        <v>57</v>
      </c>
      <c r="C287" s="32">
        <v>67</v>
      </c>
      <c r="D287" s="32">
        <v>65</v>
      </c>
      <c r="E287" s="32">
        <v>64</v>
      </c>
      <c r="F287" s="32">
        <v>64</v>
      </c>
      <c r="G287" s="21">
        <v>63</v>
      </c>
      <c r="H287" s="32">
        <v>55</v>
      </c>
      <c r="I287" s="32">
        <v>62</v>
      </c>
      <c r="J287" s="32">
        <v>70</v>
      </c>
      <c r="K287" s="32">
        <v>70</v>
      </c>
      <c r="L287" s="21">
        <v>55</v>
      </c>
      <c r="M287" s="32">
        <v>51</v>
      </c>
      <c r="N287" s="32">
        <v>50</v>
      </c>
      <c r="O287" s="32">
        <v>49</v>
      </c>
      <c r="P287" s="32">
        <v>53</v>
      </c>
      <c r="Q287" s="21">
        <v>46</v>
      </c>
      <c r="R287" s="32">
        <v>55</v>
      </c>
      <c r="S287" s="32">
        <v>55</v>
      </c>
      <c r="T287" s="32">
        <v>57</v>
      </c>
      <c r="U287" s="32">
        <v>57</v>
      </c>
      <c r="V287" s="21">
        <v>57</v>
      </c>
      <c r="W287" s="32">
        <v>61</v>
      </c>
      <c r="X287" s="32">
        <v>48</v>
      </c>
      <c r="Y287" s="32">
        <v>44</v>
      </c>
      <c r="Z287" s="32">
        <v>44</v>
      </c>
      <c r="AA287" s="21">
        <v>37</v>
      </c>
      <c r="AB287" s="32">
        <v>46</v>
      </c>
      <c r="AC287" s="32">
        <v>45</v>
      </c>
      <c r="AD287" s="32">
        <v>42</v>
      </c>
      <c r="AE287" s="32">
        <v>40</v>
      </c>
      <c r="AF287" s="38"/>
      <c r="AG287" s="29">
        <f t="shared" si="180"/>
        <v>1629</v>
      </c>
      <c r="AH287" s="152">
        <f t="shared" si="181"/>
        <v>54.3</v>
      </c>
      <c r="AI287" s="123">
        <f t="shared" si="182"/>
        <v>70</v>
      </c>
      <c r="AJ287" s="143">
        <f t="shared" si="183"/>
        <v>37</v>
      </c>
      <c r="AK287" s="30">
        <f>(AG287+'Min. Temp. Data 1897-1898'!AG290)/60</f>
        <v>44.983333333333334</v>
      </c>
      <c r="AL287" s="362">
        <f>AK286-AK287</f>
        <v>2</v>
      </c>
      <c r="AM287" s="355"/>
    </row>
    <row r="288" spans="1:39" ht="13.8" thickBot="1" x14ac:dyDescent="0.3">
      <c r="A288" s="39" t="s">
        <v>6</v>
      </c>
      <c r="B288" s="17">
        <f t="shared" ref="B288:AE288" si="185">B286-B287</f>
        <v>0</v>
      </c>
      <c r="C288" s="16">
        <f t="shared" si="185"/>
        <v>2</v>
      </c>
      <c r="D288" s="16">
        <f t="shared" si="185"/>
        <v>0</v>
      </c>
      <c r="E288" s="16">
        <f t="shared" si="185"/>
        <v>1</v>
      </c>
      <c r="F288" s="16">
        <f t="shared" si="185"/>
        <v>-2</v>
      </c>
      <c r="G288" s="23">
        <f t="shared" si="185"/>
        <v>1</v>
      </c>
      <c r="H288" s="16">
        <f t="shared" si="185"/>
        <v>1</v>
      </c>
      <c r="I288" s="16">
        <f t="shared" si="185"/>
        <v>-1</v>
      </c>
      <c r="J288" s="16">
        <f t="shared" si="185"/>
        <v>1</v>
      </c>
      <c r="K288" s="16">
        <f t="shared" si="185"/>
        <v>1</v>
      </c>
      <c r="L288" s="23">
        <f t="shared" si="185"/>
        <v>11</v>
      </c>
      <c r="M288" s="16">
        <f t="shared" si="185"/>
        <v>0</v>
      </c>
      <c r="N288" s="16">
        <f t="shared" si="185"/>
        <v>-2</v>
      </c>
      <c r="O288" s="16">
        <f t="shared" si="185"/>
        <v>4</v>
      </c>
      <c r="P288" s="16">
        <f t="shared" si="185"/>
        <v>1</v>
      </c>
      <c r="Q288" s="23">
        <f t="shared" si="185"/>
        <v>0</v>
      </c>
      <c r="R288" s="230">
        <f t="shared" si="185"/>
        <v>-4</v>
      </c>
      <c r="S288" s="16">
        <f t="shared" si="185"/>
        <v>-3</v>
      </c>
      <c r="T288" s="16">
        <f t="shared" si="185"/>
        <v>-1</v>
      </c>
      <c r="U288" s="16">
        <f t="shared" si="185"/>
        <v>1</v>
      </c>
      <c r="V288" s="23">
        <f t="shared" si="185"/>
        <v>1</v>
      </c>
      <c r="W288" s="16">
        <f t="shared" si="185"/>
        <v>0</v>
      </c>
      <c r="X288" s="16">
        <f t="shared" si="185"/>
        <v>10</v>
      </c>
      <c r="Y288" s="230">
        <f t="shared" si="185"/>
        <v>-4</v>
      </c>
      <c r="Z288" s="16">
        <f t="shared" si="185"/>
        <v>-2</v>
      </c>
      <c r="AA288" s="23">
        <f t="shared" si="185"/>
        <v>-3</v>
      </c>
      <c r="AB288" s="16">
        <f t="shared" si="185"/>
        <v>0</v>
      </c>
      <c r="AC288" s="16">
        <f t="shared" si="185"/>
        <v>-1</v>
      </c>
      <c r="AD288" s="16">
        <f t="shared" si="185"/>
        <v>-2</v>
      </c>
      <c r="AE288" s="229">
        <f t="shared" si="185"/>
        <v>14</v>
      </c>
      <c r="AF288" s="62"/>
      <c r="AG288" s="25">
        <f t="shared" si="180"/>
        <v>24</v>
      </c>
      <c r="AH288" s="153">
        <f t="shared" si="181"/>
        <v>0.8</v>
      </c>
      <c r="AI288" s="137">
        <f t="shared" si="182"/>
        <v>14</v>
      </c>
      <c r="AJ288" s="146">
        <f t="shared" si="183"/>
        <v>-4</v>
      </c>
      <c r="AK288" s="128"/>
      <c r="AM288" s="355"/>
    </row>
    <row r="289" spans="1:39" x14ac:dyDescent="0.25">
      <c r="A289" s="54" t="s">
        <v>10</v>
      </c>
      <c r="B289" s="55">
        <v>57</v>
      </c>
      <c r="C289" s="56">
        <v>69</v>
      </c>
      <c r="D289" s="56">
        <v>65</v>
      </c>
      <c r="E289" s="56">
        <v>65</v>
      </c>
      <c r="F289" s="56">
        <v>62</v>
      </c>
      <c r="G289" s="57">
        <v>64</v>
      </c>
      <c r="H289" s="56">
        <v>56</v>
      </c>
      <c r="I289" s="56">
        <v>61</v>
      </c>
      <c r="J289" s="56">
        <v>71</v>
      </c>
      <c r="K289" s="56">
        <v>71</v>
      </c>
      <c r="L289" s="57">
        <v>66</v>
      </c>
      <c r="M289" s="56">
        <v>51</v>
      </c>
      <c r="N289" s="56">
        <v>48</v>
      </c>
      <c r="O289" s="56">
        <v>53</v>
      </c>
      <c r="P289" s="56">
        <v>54</v>
      </c>
      <c r="Q289" s="57">
        <v>46</v>
      </c>
      <c r="R289" s="56">
        <v>51</v>
      </c>
      <c r="S289" s="56">
        <v>52</v>
      </c>
      <c r="T289" s="56">
        <v>56</v>
      </c>
      <c r="U289" s="56">
        <v>58</v>
      </c>
      <c r="V289" s="57">
        <v>58</v>
      </c>
      <c r="W289" s="56">
        <v>61</v>
      </c>
      <c r="X289" s="56">
        <v>58</v>
      </c>
      <c r="Y289" s="56">
        <v>40</v>
      </c>
      <c r="Z289" s="56">
        <v>42</v>
      </c>
      <c r="AA289" s="57">
        <v>34</v>
      </c>
      <c r="AB289" s="56">
        <v>46</v>
      </c>
      <c r="AC289" s="56">
        <v>44</v>
      </c>
      <c r="AD289" s="56">
        <v>40</v>
      </c>
      <c r="AE289" s="56">
        <v>54</v>
      </c>
      <c r="AF289" s="51"/>
      <c r="AG289" s="58">
        <f t="shared" si="180"/>
        <v>1653</v>
      </c>
      <c r="AH289" s="149">
        <f t="shared" si="181"/>
        <v>55.1</v>
      </c>
      <c r="AI289" s="122">
        <f t="shared" si="182"/>
        <v>71</v>
      </c>
      <c r="AJ289" s="140">
        <f t="shared" si="183"/>
        <v>34</v>
      </c>
      <c r="AK289" s="30">
        <f>(AG289+'Min. Temp. Data 1897-1898'!AG292)/60</f>
        <v>46.983333333333334</v>
      </c>
      <c r="AM289" s="355"/>
    </row>
    <row r="290" spans="1:39" x14ac:dyDescent="0.25">
      <c r="A290" s="12" t="s">
        <v>12</v>
      </c>
      <c r="B290" s="14">
        <v>60</v>
      </c>
      <c r="C290" s="32">
        <v>68</v>
      </c>
      <c r="D290" s="32">
        <v>67</v>
      </c>
      <c r="E290" s="32">
        <v>65</v>
      </c>
      <c r="F290" s="32">
        <v>65</v>
      </c>
      <c r="G290" s="21">
        <v>62</v>
      </c>
      <c r="H290" s="32">
        <v>53</v>
      </c>
      <c r="I290" s="32">
        <v>61</v>
      </c>
      <c r="J290" s="32">
        <v>72</v>
      </c>
      <c r="K290" s="32">
        <v>68</v>
      </c>
      <c r="L290" s="21">
        <v>54</v>
      </c>
      <c r="M290" s="32">
        <v>54</v>
      </c>
      <c r="N290" s="32">
        <v>47</v>
      </c>
      <c r="O290" s="32">
        <v>53</v>
      </c>
      <c r="P290" s="32">
        <v>58</v>
      </c>
      <c r="Q290" s="21">
        <v>47</v>
      </c>
      <c r="R290" s="32">
        <v>50</v>
      </c>
      <c r="S290" s="32">
        <v>50</v>
      </c>
      <c r="T290" s="32">
        <v>52</v>
      </c>
      <c r="U290" s="32">
        <v>63</v>
      </c>
      <c r="V290" s="21">
        <v>61</v>
      </c>
      <c r="W290" s="32">
        <v>60</v>
      </c>
      <c r="X290" s="32">
        <v>55</v>
      </c>
      <c r="Y290" s="32">
        <v>46</v>
      </c>
      <c r="Z290" s="32">
        <v>50</v>
      </c>
      <c r="AA290" s="21">
        <v>38</v>
      </c>
      <c r="AB290" s="32">
        <v>45</v>
      </c>
      <c r="AC290" s="32">
        <v>42</v>
      </c>
      <c r="AD290" s="32">
        <v>40</v>
      </c>
      <c r="AE290" s="32">
        <v>57</v>
      </c>
      <c r="AF290" s="38"/>
      <c r="AG290" s="29">
        <f t="shared" si="180"/>
        <v>1663</v>
      </c>
      <c r="AH290" s="152">
        <f t="shared" si="181"/>
        <v>55.43333333333333</v>
      </c>
      <c r="AI290" s="123">
        <f t="shared" si="182"/>
        <v>72</v>
      </c>
      <c r="AJ290" s="143">
        <f t="shared" si="183"/>
        <v>38</v>
      </c>
      <c r="AK290" s="30">
        <f>(AG290+'Min. Temp. Data 1897-1898'!AG293)/60</f>
        <v>45.866666666666667</v>
      </c>
      <c r="AL290" s="362">
        <f>AK289-AK290</f>
        <v>1.1166666666666671</v>
      </c>
      <c r="AM290" s="355"/>
    </row>
    <row r="291" spans="1:39" ht="13.8" thickBot="1" x14ac:dyDescent="0.3">
      <c r="A291" s="36" t="s">
        <v>6</v>
      </c>
      <c r="B291" s="17">
        <f t="shared" ref="B291:AE291" si="186">B289-B290</f>
        <v>-3</v>
      </c>
      <c r="C291" s="16">
        <f t="shared" si="186"/>
        <v>1</v>
      </c>
      <c r="D291" s="16">
        <f t="shared" si="186"/>
        <v>-2</v>
      </c>
      <c r="E291" s="16">
        <f t="shared" si="186"/>
        <v>0</v>
      </c>
      <c r="F291" s="16">
        <f t="shared" si="186"/>
        <v>-3</v>
      </c>
      <c r="G291" s="23">
        <f t="shared" si="186"/>
        <v>2</v>
      </c>
      <c r="H291" s="16">
        <f t="shared" si="186"/>
        <v>3</v>
      </c>
      <c r="I291" s="16">
        <f t="shared" si="186"/>
        <v>0</v>
      </c>
      <c r="J291" s="16">
        <f t="shared" si="186"/>
        <v>-1</v>
      </c>
      <c r="K291" s="16">
        <f t="shared" si="186"/>
        <v>3</v>
      </c>
      <c r="L291" s="233">
        <f t="shared" si="186"/>
        <v>12</v>
      </c>
      <c r="M291" s="16">
        <f t="shared" si="186"/>
        <v>-3</v>
      </c>
      <c r="N291" s="16">
        <f t="shared" si="186"/>
        <v>1</v>
      </c>
      <c r="O291" s="16">
        <f t="shared" si="186"/>
        <v>0</v>
      </c>
      <c r="P291" s="16">
        <f t="shared" si="186"/>
        <v>-4</v>
      </c>
      <c r="Q291" s="23">
        <f t="shared" si="186"/>
        <v>-1</v>
      </c>
      <c r="R291" s="16">
        <f t="shared" si="186"/>
        <v>1</v>
      </c>
      <c r="S291" s="16">
        <f t="shared" si="186"/>
        <v>2</v>
      </c>
      <c r="T291" s="16">
        <f t="shared" si="186"/>
        <v>4</v>
      </c>
      <c r="U291" s="16">
        <f t="shared" si="186"/>
        <v>-5</v>
      </c>
      <c r="V291" s="23">
        <f t="shared" si="186"/>
        <v>-3</v>
      </c>
      <c r="W291" s="16">
        <f t="shared" si="186"/>
        <v>1</v>
      </c>
      <c r="X291" s="16">
        <f t="shared" si="186"/>
        <v>3</v>
      </c>
      <c r="Y291" s="16">
        <f t="shared" si="186"/>
        <v>-6</v>
      </c>
      <c r="Z291" s="230">
        <f t="shared" si="186"/>
        <v>-8</v>
      </c>
      <c r="AA291" s="23">
        <f t="shared" si="186"/>
        <v>-4</v>
      </c>
      <c r="AB291" s="16">
        <f t="shared" si="186"/>
        <v>1</v>
      </c>
      <c r="AC291" s="16">
        <f t="shared" si="186"/>
        <v>2</v>
      </c>
      <c r="AD291" s="16">
        <f t="shared" si="186"/>
        <v>0</v>
      </c>
      <c r="AE291" s="16">
        <f t="shared" si="186"/>
        <v>-3</v>
      </c>
      <c r="AF291" s="63"/>
      <c r="AG291" s="25">
        <f t="shared" si="180"/>
        <v>-10</v>
      </c>
      <c r="AH291" s="153">
        <f t="shared" si="181"/>
        <v>-0.33333333333333331</v>
      </c>
      <c r="AI291" s="137">
        <f t="shared" si="182"/>
        <v>12</v>
      </c>
      <c r="AJ291" s="146">
        <f t="shared" si="183"/>
        <v>-8</v>
      </c>
      <c r="AM291" s="355"/>
    </row>
    <row r="292" spans="1:39" ht="15.6" x14ac:dyDescent="0.3">
      <c r="A292" s="37" t="s">
        <v>32</v>
      </c>
      <c r="B292" s="18">
        <v>1</v>
      </c>
      <c r="C292" s="11">
        <v>2</v>
      </c>
      <c r="D292" s="11">
        <v>3</v>
      </c>
      <c r="E292" s="11">
        <v>4</v>
      </c>
      <c r="F292" s="11">
        <v>5</v>
      </c>
      <c r="G292" s="19">
        <v>6</v>
      </c>
      <c r="H292" s="11">
        <v>7</v>
      </c>
      <c r="I292" s="11">
        <v>8</v>
      </c>
      <c r="J292" s="11">
        <v>9</v>
      </c>
      <c r="K292" s="11">
        <v>10</v>
      </c>
      <c r="L292" s="19">
        <v>11</v>
      </c>
      <c r="M292" s="11">
        <v>12</v>
      </c>
      <c r="N292" s="11">
        <v>13</v>
      </c>
      <c r="O292" s="11">
        <v>14</v>
      </c>
      <c r="P292" s="11">
        <v>15</v>
      </c>
      <c r="Q292" s="19">
        <v>16</v>
      </c>
      <c r="R292" s="11">
        <v>17</v>
      </c>
      <c r="S292" s="11">
        <v>18</v>
      </c>
      <c r="T292" s="11">
        <v>19</v>
      </c>
      <c r="U292" s="11">
        <v>20</v>
      </c>
      <c r="V292" s="19">
        <v>21</v>
      </c>
      <c r="W292" s="11">
        <v>22</v>
      </c>
      <c r="X292" s="11">
        <v>23</v>
      </c>
      <c r="Y292" s="11">
        <v>24</v>
      </c>
      <c r="Z292" s="11">
        <v>25</v>
      </c>
      <c r="AA292" s="19">
        <v>26</v>
      </c>
      <c r="AB292" s="11">
        <v>27</v>
      </c>
      <c r="AC292" s="11">
        <v>28</v>
      </c>
      <c r="AD292" s="11">
        <v>29</v>
      </c>
      <c r="AE292" s="11">
        <v>30</v>
      </c>
      <c r="AF292" s="11">
        <v>31</v>
      </c>
      <c r="AG292" s="8" t="s">
        <v>0</v>
      </c>
      <c r="AH292" s="6" t="s">
        <v>1</v>
      </c>
      <c r="AI292" s="6" t="s">
        <v>2</v>
      </c>
      <c r="AJ292" s="6" t="s">
        <v>3</v>
      </c>
      <c r="AM292" s="355"/>
    </row>
    <row r="293" spans="1:39" x14ac:dyDescent="0.25">
      <c r="A293" s="54" t="s">
        <v>10</v>
      </c>
      <c r="B293" s="55">
        <v>58</v>
      </c>
      <c r="C293" s="56">
        <v>49</v>
      </c>
      <c r="D293" s="56">
        <v>46</v>
      </c>
      <c r="E293" s="56">
        <v>58</v>
      </c>
      <c r="F293" s="56">
        <v>49</v>
      </c>
      <c r="G293" s="57">
        <v>51</v>
      </c>
      <c r="H293" s="56">
        <v>48</v>
      </c>
      <c r="I293" s="56">
        <v>40</v>
      </c>
      <c r="J293" s="56">
        <v>34</v>
      </c>
      <c r="K293" s="56">
        <v>44</v>
      </c>
      <c r="L293" s="57">
        <v>53</v>
      </c>
      <c r="M293" s="56">
        <v>40</v>
      </c>
      <c r="N293" s="56">
        <v>36</v>
      </c>
      <c r="O293" s="56">
        <v>34</v>
      </c>
      <c r="P293" s="56">
        <v>46</v>
      </c>
      <c r="Q293" s="57">
        <v>52</v>
      </c>
      <c r="R293" s="56">
        <v>55</v>
      </c>
      <c r="S293" s="56">
        <v>59</v>
      </c>
      <c r="T293" s="56">
        <v>41</v>
      </c>
      <c r="U293" s="56">
        <v>49</v>
      </c>
      <c r="V293" s="57">
        <v>62</v>
      </c>
      <c r="W293" s="56">
        <v>64</v>
      </c>
      <c r="X293" s="56">
        <v>64</v>
      </c>
      <c r="Y293" s="56">
        <v>48</v>
      </c>
      <c r="Z293" s="56">
        <v>43</v>
      </c>
      <c r="AA293" s="57">
        <v>41</v>
      </c>
      <c r="AB293" s="56">
        <v>46</v>
      </c>
      <c r="AC293" s="56">
        <v>42</v>
      </c>
      <c r="AD293" s="56">
        <v>62</v>
      </c>
      <c r="AE293" s="56">
        <v>69</v>
      </c>
      <c r="AF293" s="56">
        <v>60</v>
      </c>
      <c r="AG293" s="58">
        <f t="shared" ref="AG293:AG301" si="187">SUM(B293:AF293)</f>
        <v>1543</v>
      </c>
      <c r="AH293" s="149">
        <f t="shared" ref="AH293:AH301" si="188">AVERAGE(B293:AF293)</f>
        <v>49.774193548387096</v>
      </c>
      <c r="AI293" s="122">
        <f t="shared" ref="AI293:AI301" si="189">MAX(B293:AF293)</f>
        <v>69</v>
      </c>
      <c r="AJ293" s="140">
        <f t="shared" ref="AJ293:AJ301" si="190">MIN(B293:AF293)</f>
        <v>34</v>
      </c>
      <c r="AK293" s="82">
        <f>(AG293+'Min. Temp. Data 1897-1898'!AG296)/62</f>
        <v>40.548387096774192</v>
      </c>
      <c r="AM293" s="355"/>
    </row>
    <row r="294" spans="1:39" x14ac:dyDescent="0.25">
      <c r="A294" s="12" t="s">
        <v>7</v>
      </c>
      <c r="B294" s="15">
        <v>55</v>
      </c>
      <c r="C294" s="3">
        <v>55</v>
      </c>
      <c r="D294" s="3">
        <v>56</v>
      </c>
      <c r="E294" s="3">
        <v>56</v>
      </c>
      <c r="F294" s="3">
        <v>50</v>
      </c>
      <c r="G294" s="22">
        <v>50</v>
      </c>
      <c r="H294" s="3">
        <v>46</v>
      </c>
      <c r="I294" s="3">
        <v>38</v>
      </c>
      <c r="J294" s="3">
        <v>34</v>
      </c>
      <c r="K294" s="3">
        <v>36</v>
      </c>
      <c r="L294" s="22">
        <v>45</v>
      </c>
      <c r="M294" s="3">
        <v>40</v>
      </c>
      <c r="N294" s="3">
        <v>36</v>
      </c>
      <c r="O294" s="3">
        <v>28</v>
      </c>
      <c r="P294" s="3">
        <v>36</v>
      </c>
      <c r="Q294" s="22">
        <v>38</v>
      </c>
      <c r="R294" s="3">
        <v>40</v>
      </c>
      <c r="S294" s="3">
        <v>50</v>
      </c>
      <c r="T294" s="3">
        <v>40</v>
      </c>
      <c r="U294" s="3">
        <v>55</v>
      </c>
      <c r="V294" s="22">
        <v>58</v>
      </c>
      <c r="W294" s="3">
        <v>60</v>
      </c>
      <c r="X294" s="3">
        <v>60</v>
      </c>
      <c r="Y294" s="3">
        <v>50</v>
      </c>
      <c r="Z294" s="3">
        <v>40</v>
      </c>
      <c r="AA294" s="22">
        <v>38</v>
      </c>
      <c r="AB294" s="3">
        <v>38</v>
      </c>
      <c r="AC294" s="3">
        <v>37</v>
      </c>
      <c r="AD294" s="3">
        <v>60</v>
      </c>
      <c r="AE294" s="3">
        <v>66</v>
      </c>
      <c r="AF294" s="3">
        <v>66</v>
      </c>
      <c r="AG294" s="29">
        <f t="shared" si="187"/>
        <v>1457</v>
      </c>
      <c r="AH294" s="152">
        <f t="shared" si="188"/>
        <v>47</v>
      </c>
      <c r="AI294" s="123">
        <f t="shared" si="189"/>
        <v>66</v>
      </c>
      <c r="AJ294" s="143">
        <f t="shared" si="190"/>
        <v>28</v>
      </c>
      <c r="AK294" s="82">
        <f>(AG294+'Min. Temp. Data 1897-1898'!AG297)/62</f>
        <v>39.096774193548384</v>
      </c>
      <c r="AL294" s="362">
        <f>AK293-AK294</f>
        <v>1.4516129032258078</v>
      </c>
      <c r="AM294" s="355"/>
    </row>
    <row r="295" spans="1:39" ht="13.8" thickBot="1" x14ac:dyDescent="0.3">
      <c r="A295" s="36" t="s">
        <v>6</v>
      </c>
      <c r="B295" s="17">
        <f t="shared" ref="B295:AF295" si="191">B293-B294</f>
        <v>3</v>
      </c>
      <c r="C295" s="16">
        <f t="shared" si="191"/>
        <v>-6</v>
      </c>
      <c r="D295" s="16">
        <f t="shared" si="191"/>
        <v>-10</v>
      </c>
      <c r="E295" s="16">
        <f t="shared" si="191"/>
        <v>2</v>
      </c>
      <c r="F295" s="16">
        <f t="shared" si="191"/>
        <v>-1</v>
      </c>
      <c r="G295" s="23">
        <f t="shared" si="191"/>
        <v>1</v>
      </c>
      <c r="H295" s="16">
        <f t="shared" si="191"/>
        <v>2</v>
      </c>
      <c r="I295" s="16">
        <f t="shared" si="191"/>
        <v>2</v>
      </c>
      <c r="J295" s="253">
        <f t="shared" si="191"/>
        <v>0</v>
      </c>
      <c r="K295" s="16">
        <f t="shared" si="191"/>
        <v>8</v>
      </c>
      <c r="L295" s="23">
        <f t="shared" si="191"/>
        <v>8</v>
      </c>
      <c r="M295" s="16">
        <f t="shared" si="191"/>
        <v>0</v>
      </c>
      <c r="N295" s="16">
        <f t="shared" si="191"/>
        <v>0</v>
      </c>
      <c r="O295" s="253">
        <f t="shared" si="191"/>
        <v>6</v>
      </c>
      <c r="P295" s="16">
        <f t="shared" si="191"/>
        <v>10</v>
      </c>
      <c r="Q295" s="23">
        <f t="shared" si="191"/>
        <v>14</v>
      </c>
      <c r="R295" s="16">
        <f t="shared" si="191"/>
        <v>15</v>
      </c>
      <c r="S295" s="16">
        <f t="shared" si="191"/>
        <v>9</v>
      </c>
      <c r="T295" s="16">
        <f t="shared" si="191"/>
        <v>1</v>
      </c>
      <c r="U295" s="16">
        <f t="shared" si="191"/>
        <v>-6</v>
      </c>
      <c r="V295" s="23">
        <f t="shared" si="191"/>
        <v>4</v>
      </c>
      <c r="W295" s="16">
        <f t="shared" si="191"/>
        <v>4</v>
      </c>
      <c r="X295" s="229">
        <f t="shared" si="191"/>
        <v>4</v>
      </c>
      <c r="Y295" s="16">
        <f t="shared" si="191"/>
        <v>-2</v>
      </c>
      <c r="Z295" s="16">
        <f t="shared" si="191"/>
        <v>3</v>
      </c>
      <c r="AA295" s="23">
        <f t="shared" si="191"/>
        <v>3</v>
      </c>
      <c r="AB295" s="16">
        <f t="shared" si="191"/>
        <v>8</v>
      </c>
      <c r="AC295" s="16">
        <f t="shared" si="191"/>
        <v>5</v>
      </c>
      <c r="AD295" s="16">
        <f t="shared" si="191"/>
        <v>2</v>
      </c>
      <c r="AE295" s="16">
        <f t="shared" si="191"/>
        <v>3</v>
      </c>
      <c r="AF295" s="16">
        <f t="shared" si="191"/>
        <v>-6</v>
      </c>
      <c r="AG295" s="25">
        <f t="shared" si="187"/>
        <v>86</v>
      </c>
      <c r="AH295" s="153">
        <f t="shared" si="188"/>
        <v>2.774193548387097</v>
      </c>
      <c r="AI295" s="137">
        <f t="shared" si="189"/>
        <v>15</v>
      </c>
      <c r="AJ295" s="146">
        <f t="shared" si="190"/>
        <v>-10</v>
      </c>
      <c r="AM295" s="355"/>
    </row>
    <row r="296" spans="1:39" x14ac:dyDescent="0.25">
      <c r="A296" s="54" t="s">
        <v>10</v>
      </c>
      <c r="B296" s="55">
        <v>58</v>
      </c>
      <c r="C296" s="56">
        <v>49</v>
      </c>
      <c r="D296" s="56">
        <v>46</v>
      </c>
      <c r="E296" s="56">
        <v>58</v>
      </c>
      <c r="F296" s="56">
        <v>49</v>
      </c>
      <c r="G296" s="57">
        <v>51</v>
      </c>
      <c r="H296" s="56">
        <v>48</v>
      </c>
      <c r="I296" s="56">
        <v>40</v>
      </c>
      <c r="J296" s="56">
        <v>34</v>
      </c>
      <c r="K296" s="56">
        <v>44</v>
      </c>
      <c r="L296" s="57">
        <v>53</v>
      </c>
      <c r="M296" s="56">
        <v>40</v>
      </c>
      <c r="N296" s="56">
        <v>36</v>
      </c>
      <c r="O296" s="56">
        <v>34</v>
      </c>
      <c r="P296" s="56">
        <v>46</v>
      </c>
      <c r="Q296" s="57">
        <v>52</v>
      </c>
      <c r="R296" s="56">
        <v>55</v>
      </c>
      <c r="S296" s="56">
        <v>59</v>
      </c>
      <c r="T296" s="56">
        <v>41</v>
      </c>
      <c r="U296" s="56">
        <v>49</v>
      </c>
      <c r="V296" s="57">
        <v>62</v>
      </c>
      <c r="W296" s="56">
        <v>64</v>
      </c>
      <c r="X296" s="56">
        <v>64</v>
      </c>
      <c r="Y296" s="56">
        <v>48</v>
      </c>
      <c r="Z296" s="56">
        <v>43</v>
      </c>
      <c r="AA296" s="57">
        <v>41</v>
      </c>
      <c r="AB296" s="56">
        <v>46</v>
      </c>
      <c r="AC296" s="56">
        <v>42</v>
      </c>
      <c r="AD296" s="56">
        <v>62</v>
      </c>
      <c r="AE296" s="56">
        <v>69</v>
      </c>
      <c r="AF296" s="56">
        <v>60</v>
      </c>
      <c r="AG296" s="58">
        <f t="shared" si="187"/>
        <v>1543</v>
      </c>
      <c r="AH296" s="149">
        <f t="shared" si="188"/>
        <v>49.774193548387096</v>
      </c>
      <c r="AI296" s="122">
        <f t="shared" si="189"/>
        <v>69</v>
      </c>
      <c r="AJ296" s="140">
        <f t="shared" si="190"/>
        <v>34</v>
      </c>
      <c r="AK296" s="30">
        <f>(AG296+'Min. Temp. Data 1897-1898'!AG299)/62</f>
        <v>40.548387096774192</v>
      </c>
      <c r="AM296" s="355"/>
    </row>
    <row r="297" spans="1:39" x14ac:dyDescent="0.25">
      <c r="A297" s="35" t="s">
        <v>45</v>
      </c>
      <c r="B297" s="14">
        <v>56</v>
      </c>
      <c r="C297" s="32">
        <v>48</v>
      </c>
      <c r="D297" s="32">
        <v>48</v>
      </c>
      <c r="E297" s="32">
        <v>57</v>
      </c>
      <c r="F297" s="32">
        <v>49</v>
      </c>
      <c r="G297" s="21">
        <v>47</v>
      </c>
      <c r="H297" s="32">
        <v>40</v>
      </c>
      <c r="I297" s="32">
        <v>33</v>
      </c>
      <c r="J297" s="32">
        <v>45</v>
      </c>
      <c r="K297" s="32">
        <v>52</v>
      </c>
      <c r="L297" s="21">
        <v>39</v>
      </c>
      <c r="M297" s="32">
        <v>39</v>
      </c>
      <c r="N297" s="32">
        <v>34</v>
      </c>
      <c r="O297" s="32">
        <v>45</v>
      </c>
      <c r="P297" s="32">
        <v>53</v>
      </c>
      <c r="Q297" s="21">
        <v>49</v>
      </c>
      <c r="R297" s="32">
        <v>54</v>
      </c>
      <c r="S297" s="32">
        <v>56</v>
      </c>
      <c r="T297" s="32">
        <v>40</v>
      </c>
      <c r="U297" s="32">
        <v>52</v>
      </c>
      <c r="V297" s="21">
        <v>62</v>
      </c>
      <c r="W297" s="32">
        <v>63</v>
      </c>
      <c r="X297" s="32">
        <v>54</v>
      </c>
      <c r="Y297" s="32">
        <v>46</v>
      </c>
      <c r="Z297" s="32">
        <v>49</v>
      </c>
      <c r="AA297" s="21">
        <v>45</v>
      </c>
      <c r="AB297" s="32">
        <v>45</v>
      </c>
      <c r="AC297" s="32">
        <v>41</v>
      </c>
      <c r="AD297" s="32">
        <v>61</v>
      </c>
      <c r="AE297" s="32">
        <v>68</v>
      </c>
      <c r="AF297" s="32">
        <v>55</v>
      </c>
      <c r="AG297" s="29">
        <f t="shared" si="187"/>
        <v>1525</v>
      </c>
      <c r="AH297" s="152">
        <f t="shared" si="188"/>
        <v>49.193548387096776</v>
      </c>
      <c r="AI297" s="123">
        <f t="shared" si="189"/>
        <v>68</v>
      </c>
      <c r="AJ297" s="143">
        <f t="shared" si="190"/>
        <v>33</v>
      </c>
      <c r="AK297" s="30">
        <f>(AG297+'Min. Temp. Data 1897-1898'!AG300)/62</f>
        <v>39.774193548387096</v>
      </c>
      <c r="AL297" s="362">
        <f>AK296-AK297</f>
        <v>0.77419354838709609</v>
      </c>
      <c r="AM297" s="355"/>
    </row>
    <row r="298" spans="1:39" ht="13.8" thickBot="1" x14ac:dyDescent="0.3">
      <c r="A298" s="39" t="s">
        <v>6</v>
      </c>
      <c r="B298" s="17">
        <f t="shared" ref="B298:AF298" si="192">B296-B297</f>
        <v>2</v>
      </c>
      <c r="C298" s="16">
        <f t="shared" si="192"/>
        <v>1</v>
      </c>
      <c r="D298" s="16">
        <f t="shared" si="192"/>
        <v>-2</v>
      </c>
      <c r="E298" s="16">
        <f t="shared" si="192"/>
        <v>1</v>
      </c>
      <c r="F298" s="16">
        <f t="shared" si="192"/>
        <v>0</v>
      </c>
      <c r="G298" s="23">
        <f t="shared" si="192"/>
        <v>4</v>
      </c>
      <c r="H298" s="16">
        <f t="shared" si="192"/>
        <v>8</v>
      </c>
      <c r="I298" s="16">
        <f t="shared" si="192"/>
        <v>7</v>
      </c>
      <c r="J298" s="16">
        <f t="shared" si="192"/>
        <v>-11</v>
      </c>
      <c r="K298" s="16">
        <f t="shared" si="192"/>
        <v>-8</v>
      </c>
      <c r="L298" s="233">
        <f t="shared" si="192"/>
        <v>14</v>
      </c>
      <c r="M298" s="16">
        <f t="shared" si="192"/>
        <v>1</v>
      </c>
      <c r="N298" s="16">
        <f t="shared" si="192"/>
        <v>2</v>
      </c>
      <c r="O298" s="230">
        <f t="shared" si="192"/>
        <v>-11</v>
      </c>
      <c r="P298" s="16">
        <f t="shared" si="192"/>
        <v>-7</v>
      </c>
      <c r="Q298" s="23">
        <f t="shared" si="192"/>
        <v>3</v>
      </c>
      <c r="R298" s="16">
        <f t="shared" si="192"/>
        <v>1</v>
      </c>
      <c r="S298" s="16">
        <f t="shared" si="192"/>
        <v>3</v>
      </c>
      <c r="T298" s="16">
        <f t="shared" si="192"/>
        <v>1</v>
      </c>
      <c r="U298" s="16">
        <f t="shared" si="192"/>
        <v>-3</v>
      </c>
      <c r="V298" s="23">
        <f t="shared" si="192"/>
        <v>0</v>
      </c>
      <c r="W298" s="16">
        <f t="shared" si="192"/>
        <v>1</v>
      </c>
      <c r="X298" s="16">
        <f t="shared" si="192"/>
        <v>10</v>
      </c>
      <c r="Y298" s="16">
        <f t="shared" si="192"/>
        <v>2</v>
      </c>
      <c r="Z298" s="16">
        <f t="shared" si="192"/>
        <v>-6</v>
      </c>
      <c r="AA298" s="23">
        <f t="shared" si="192"/>
        <v>-4</v>
      </c>
      <c r="AB298" s="16">
        <f t="shared" si="192"/>
        <v>1</v>
      </c>
      <c r="AC298" s="16">
        <f t="shared" si="192"/>
        <v>1</v>
      </c>
      <c r="AD298" s="16">
        <f t="shared" si="192"/>
        <v>1</v>
      </c>
      <c r="AE298" s="16">
        <f t="shared" si="192"/>
        <v>1</v>
      </c>
      <c r="AF298" s="16">
        <f t="shared" si="192"/>
        <v>5</v>
      </c>
      <c r="AG298" s="25">
        <f t="shared" si="187"/>
        <v>18</v>
      </c>
      <c r="AH298" s="153">
        <f t="shared" si="188"/>
        <v>0.58064516129032262</v>
      </c>
      <c r="AI298" s="137">
        <f t="shared" si="189"/>
        <v>14</v>
      </c>
      <c r="AJ298" s="146">
        <f t="shared" si="190"/>
        <v>-11</v>
      </c>
      <c r="AK298" s="128"/>
      <c r="AM298" s="355"/>
    </row>
    <row r="299" spans="1:39" x14ac:dyDescent="0.25">
      <c r="A299" s="54" t="s">
        <v>10</v>
      </c>
      <c r="B299" s="55">
        <v>58</v>
      </c>
      <c r="C299" s="56">
        <v>49</v>
      </c>
      <c r="D299" s="56">
        <v>46</v>
      </c>
      <c r="E299" s="56">
        <v>58</v>
      </c>
      <c r="F299" s="56">
        <v>49</v>
      </c>
      <c r="G299" s="57">
        <v>51</v>
      </c>
      <c r="H299" s="56">
        <v>48</v>
      </c>
      <c r="I299" s="56">
        <v>40</v>
      </c>
      <c r="J299" s="56">
        <v>34</v>
      </c>
      <c r="K299" s="56">
        <v>44</v>
      </c>
      <c r="L299" s="57">
        <v>53</v>
      </c>
      <c r="M299" s="56">
        <v>40</v>
      </c>
      <c r="N299" s="56">
        <v>36</v>
      </c>
      <c r="O299" s="56">
        <v>34</v>
      </c>
      <c r="P299" s="56">
        <v>46</v>
      </c>
      <c r="Q299" s="57">
        <v>52</v>
      </c>
      <c r="R299" s="56">
        <v>55</v>
      </c>
      <c r="S299" s="56">
        <v>59</v>
      </c>
      <c r="T299" s="56">
        <v>41</v>
      </c>
      <c r="U299" s="56">
        <v>49</v>
      </c>
      <c r="V299" s="57">
        <v>62</v>
      </c>
      <c r="W299" s="56">
        <v>64</v>
      </c>
      <c r="X299" s="56">
        <v>64</v>
      </c>
      <c r="Y299" s="56">
        <v>48</v>
      </c>
      <c r="Z299" s="56">
        <v>43</v>
      </c>
      <c r="AA299" s="57">
        <v>41</v>
      </c>
      <c r="AB299" s="56">
        <v>46</v>
      </c>
      <c r="AC299" s="56">
        <v>42</v>
      </c>
      <c r="AD299" s="56">
        <v>62</v>
      </c>
      <c r="AE299" s="56">
        <v>69</v>
      </c>
      <c r="AF299" s="56">
        <v>60</v>
      </c>
      <c r="AG299" s="58">
        <f t="shared" si="187"/>
        <v>1543</v>
      </c>
      <c r="AH299" s="149">
        <f t="shared" si="188"/>
        <v>49.774193548387096</v>
      </c>
      <c r="AI299" s="122">
        <f t="shared" si="189"/>
        <v>69</v>
      </c>
      <c r="AJ299" s="140">
        <f t="shared" si="190"/>
        <v>34</v>
      </c>
      <c r="AK299" s="30">
        <f>(AG299+'Min. Temp. Data 1897-1898'!AG302)/62</f>
        <v>40.548387096774192</v>
      </c>
      <c r="AM299" s="355"/>
    </row>
    <row r="300" spans="1:39" x14ac:dyDescent="0.25">
      <c r="A300" s="12" t="s">
        <v>12</v>
      </c>
      <c r="B300" s="14">
        <v>65</v>
      </c>
      <c r="C300" s="32">
        <v>56</v>
      </c>
      <c r="D300" s="32">
        <v>45</v>
      </c>
      <c r="E300" s="32">
        <v>55</v>
      </c>
      <c r="F300" s="32">
        <v>53</v>
      </c>
      <c r="G300" s="21">
        <v>55</v>
      </c>
      <c r="H300" s="32">
        <v>47</v>
      </c>
      <c r="I300" s="32">
        <v>41</v>
      </c>
      <c r="J300" s="32">
        <v>36</v>
      </c>
      <c r="K300" s="32">
        <v>40</v>
      </c>
      <c r="L300" s="21">
        <v>57</v>
      </c>
      <c r="M300" s="32">
        <v>40</v>
      </c>
      <c r="N300" s="32">
        <v>36</v>
      </c>
      <c r="O300" s="32">
        <v>36</v>
      </c>
      <c r="P300" s="32">
        <v>50</v>
      </c>
      <c r="Q300" s="21">
        <v>57</v>
      </c>
      <c r="R300" s="32">
        <v>53</v>
      </c>
      <c r="S300" s="32">
        <v>63</v>
      </c>
      <c r="T300" s="32">
        <v>39</v>
      </c>
      <c r="U300" s="32">
        <v>48</v>
      </c>
      <c r="V300" s="21">
        <v>55</v>
      </c>
      <c r="W300" s="32">
        <v>53</v>
      </c>
      <c r="X300" s="32">
        <v>63</v>
      </c>
      <c r="Y300" s="32">
        <v>45</v>
      </c>
      <c r="Z300" s="32">
        <v>38</v>
      </c>
      <c r="AA300" s="21">
        <v>44</v>
      </c>
      <c r="AB300" s="32">
        <v>43</v>
      </c>
      <c r="AC300" s="32">
        <v>41</v>
      </c>
      <c r="AD300" s="32">
        <v>62</v>
      </c>
      <c r="AE300" s="32">
        <v>69</v>
      </c>
      <c r="AF300" s="32">
        <v>56</v>
      </c>
      <c r="AG300" s="29">
        <f t="shared" si="187"/>
        <v>1541</v>
      </c>
      <c r="AH300" s="152">
        <f t="shared" si="188"/>
        <v>49.70967741935484</v>
      </c>
      <c r="AI300" s="123">
        <f t="shared" si="189"/>
        <v>69</v>
      </c>
      <c r="AJ300" s="143">
        <f t="shared" si="190"/>
        <v>36</v>
      </c>
      <c r="AK300" s="30">
        <f>(AG300+'Min. Temp. Data 1897-1898'!AG303)/62</f>
        <v>39.08064516129032</v>
      </c>
      <c r="AL300" s="362">
        <f>AK299-AK300</f>
        <v>1.4677419354838719</v>
      </c>
      <c r="AM300" s="355"/>
    </row>
    <row r="301" spans="1:39" ht="13.8" thickBot="1" x14ac:dyDescent="0.3">
      <c r="A301" s="36" t="s">
        <v>6</v>
      </c>
      <c r="B301" s="232">
        <f t="shared" ref="B301:AF301" si="193">B299-B300</f>
        <v>-7</v>
      </c>
      <c r="C301" s="230">
        <f t="shared" si="193"/>
        <v>-7</v>
      </c>
      <c r="D301" s="16">
        <f t="shared" si="193"/>
        <v>1</v>
      </c>
      <c r="E301" s="16">
        <f t="shared" si="193"/>
        <v>3</v>
      </c>
      <c r="F301" s="16">
        <f t="shared" si="193"/>
        <v>-4</v>
      </c>
      <c r="G301" s="23">
        <f t="shared" si="193"/>
        <v>-4</v>
      </c>
      <c r="H301" s="16">
        <f t="shared" si="193"/>
        <v>1</v>
      </c>
      <c r="I301" s="16">
        <f t="shared" si="193"/>
        <v>-1</v>
      </c>
      <c r="J301" s="16">
        <f t="shared" si="193"/>
        <v>-2</v>
      </c>
      <c r="K301" s="16">
        <f t="shared" si="193"/>
        <v>4</v>
      </c>
      <c r="L301" s="23">
        <f t="shared" si="193"/>
        <v>-4</v>
      </c>
      <c r="M301" s="16">
        <f t="shared" si="193"/>
        <v>0</v>
      </c>
      <c r="N301" s="16">
        <f t="shared" si="193"/>
        <v>0</v>
      </c>
      <c r="O301" s="16">
        <f t="shared" si="193"/>
        <v>-2</v>
      </c>
      <c r="P301" s="16">
        <f t="shared" si="193"/>
        <v>-4</v>
      </c>
      <c r="Q301" s="23">
        <f t="shared" si="193"/>
        <v>-5</v>
      </c>
      <c r="R301" s="16">
        <f t="shared" si="193"/>
        <v>2</v>
      </c>
      <c r="S301" s="16">
        <f t="shared" si="193"/>
        <v>-4</v>
      </c>
      <c r="T301" s="16">
        <f t="shared" si="193"/>
        <v>2</v>
      </c>
      <c r="U301" s="16">
        <f t="shared" si="193"/>
        <v>1</v>
      </c>
      <c r="V301" s="23">
        <f t="shared" si="193"/>
        <v>7</v>
      </c>
      <c r="W301" s="229">
        <f t="shared" si="193"/>
        <v>11</v>
      </c>
      <c r="X301" s="16">
        <f t="shared" si="193"/>
        <v>1</v>
      </c>
      <c r="Y301" s="16">
        <f t="shared" si="193"/>
        <v>3</v>
      </c>
      <c r="Z301" s="16">
        <f t="shared" si="193"/>
        <v>5</v>
      </c>
      <c r="AA301" s="23">
        <f t="shared" si="193"/>
        <v>-3</v>
      </c>
      <c r="AB301" s="16">
        <f t="shared" si="193"/>
        <v>3</v>
      </c>
      <c r="AC301" s="16">
        <f t="shared" si="193"/>
        <v>1</v>
      </c>
      <c r="AD301" s="16">
        <f t="shared" si="193"/>
        <v>0</v>
      </c>
      <c r="AE301" s="16">
        <f t="shared" si="193"/>
        <v>0</v>
      </c>
      <c r="AF301" s="16">
        <f t="shared" si="193"/>
        <v>4</v>
      </c>
      <c r="AG301" s="25">
        <f t="shared" si="187"/>
        <v>2</v>
      </c>
      <c r="AH301" s="153">
        <f t="shared" si="188"/>
        <v>6.4516129032258063E-2</v>
      </c>
      <c r="AI301" s="137">
        <f t="shared" si="189"/>
        <v>11</v>
      </c>
      <c r="AJ301" s="146">
        <f t="shared" si="190"/>
        <v>-7</v>
      </c>
      <c r="AM301" s="355"/>
    </row>
    <row r="302" spans="1:39" ht="16.2" thickBot="1" x14ac:dyDescent="0.35">
      <c r="B302" s="18">
        <v>1</v>
      </c>
      <c r="C302" s="11">
        <v>2</v>
      </c>
      <c r="D302" s="11">
        <v>3</v>
      </c>
      <c r="E302" s="11">
        <v>4</v>
      </c>
      <c r="F302" s="11">
        <v>5</v>
      </c>
      <c r="G302" s="19">
        <v>6</v>
      </c>
      <c r="H302" s="11">
        <v>7</v>
      </c>
      <c r="I302" s="11">
        <v>8</v>
      </c>
      <c r="J302" s="11">
        <v>9</v>
      </c>
      <c r="K302" s="11">
        <v>10</v>
      </c>
      <c r="L302" s="19">
        <v>11</v>
      </c>
      <c r="M302" s="11">
        <v>12</v>
      </c>
      <c r="N302" s="11">
        <v>13</v>
      </c>
      <c r="O302" s="11">
        <v>14</v>
      </c>
      <c r="P302" s="61">
        <v>15</v>
      </c>
      <c r="Q302" s="19">
        <v>16</v>
      </c>
      <c r="R302" s="11">
        <v>17</v>
      </c>
      <c r="S302" s="11">
        <v>18</v>
      </c>
      <c r="T302" s="11">
        <v>19</v>
      </c>
      <c r="U302" s="11">
        <v>20</v>
      </c>
      <c r="V302" s="19">
        <v>21</v>
      </c>
      <c r="W302" s="11">
        <v>22</v>
      </c>
      <c r="X302" s="11">
        <v>23</v>
      </c>
      <c r="Y302" s="11">
        <v>24</v>
      </c>
      <c r="Z302" s="11">
        <v>25</v>
      </c>
      <c r="AA302" s="19">
        <v>26</v>
      </c>
      <c r="AB302" s="11">
        <v>27</v>
      </c>
      <c r="AC302" s="11">
        <v>28</v>
      </c>
      <c r="AD302" s="11">
        <v>29</v>
      </c>
      <c r="AE302" s="11">
        <v>30</v>
      </c>
      <c r="AF302" s="11">
        <v>31</v>
      </c>
    </row>
    <row r="303" spans="1:39" x14ac:dyDescent="0.25">
      <c r="A303" s="106" t="s">
        <v>36</v>
      </c>
      <c r="B303" s="226">
        <f>SUM(B191+B201+B211+B221+B231+B241+B251+B261+B271+B281+B291+B301)</f>
        <v>-25</v>
      </c>
      <c r="C303" s="244">
        <f t="shared" ref="C303:AC303" si="194">SUM(C191+C201+C211+C221+C231+C241+C251+C261+C271+C281+C291+C301)</f>
        <v>-17</v>
      </c>
      <c r="D303" s="244">
        <f t="shared" si="194"/>
        <v>-22</v>
      </c>
      <c r="E303" s="244">
        <f t="shared" si="194"/>
        <v>-13</v>
      </c>
      <c r="F303" s="244">
        <f t="shared" si="194"/>
        <v>-9</v>
      </c>
      <c r="G303" s="244">
        <f t="shared" si="194"/>
        <v>3</v>
      </c>
      <c r="H303" s="244">
        <f t="shared" si="194"/>
        <v>-3</v>
      </c>
      <c r="I303" s="244">
        <f t="shared" si="194"/>
        <v>-17</v>
      </c>
      <c r="J303" s="244">
        <f t="shared" si="194"/>
        <v>-3</v>
      </c>
      <c r="K303" s="244">
        <f t="shared" si="194"/>
        <v>-23</v>
      </c>
      <c r="L303" s="244">
        <f t="shared" si="194"/>
        <v>-4</v>
      </c>
      <c r="M303" s="244">
        <f t="shared" si="194"/>
        <v>-5</v>
      </c>
      <c r="N303" s="244">
        <f t="shared" si="194"/>
        <v>-1</v>
      </c>
      <c r="O303" s="244">
        <f t="shared" si="194"/>
        <v>1</v>
      </c>
      <c r="P303" s="244">
        <f t="shared" si="194"/>
        <v>6</v>
      </c>
      <c r="Q303" s="244">
        <f t="shared" si="194"/>
        <v>-7</v>
      </c>
      <c r="R303" s="244">
        <f t="shared" si="194"/>
        <v>11</v>
      </c>
      <c r="S303" s="244">
        <f t="shared" si="194"/>
        <v>-3</v>
      </c>
      <c r="T303" s="244">
        <f t="shared" si="194"/>
        <v>12</v>
      </c>
      <c r="U303" s="244">
        <f t="shared" si="194"/>
        <v>-1</v>
      </c>
      <c r="V303" s="244">
        <f t="shared" si="194"/>
        <v>5</v>
      </c>
      <c r="W303" s="244">
        <f t="shared" si="194"/>
        <v>19</v>
      </c>
      <c r="X303" s="244">
        <f t="shared" si="194"/>
        <v>15</v>
      </c>
      <c r="Y303" s="244">
        <f t="shared" si="194"/>
        <v>-6</v>
      </c>
      <c r="Z303" s="244">
        <f t="shared" si="194"/>
        <v>-5</v>
      </c>
      <c r="AA303" s="244">
        <f t="shared" si="194"/>
        <v>-17</v>
      </c>
      <c r="AB303" s="244">
        <f t="shared" si="194"/>
        <v>8</v>
      </c>
      <c r="AC303" s="244">
        <f t="shared" si="194"/>
        <v>7</v>
      </c>
      <c r="AD303" s="244">
        <f>SUM(AD191+AD211+AD221+AD231+AD241+AD251+AD261+AD271+AD281+AD291+AD301)</f>
        <v>12</v>
      </c>
      <c r="AE303" s="244">
        <f>SUM(AE191+AE211+AE221+AE231+AE241+AE251+AE261+AE271+AE281+AE291+AE301)</f>
        <v>1</v>
      </c>
      <c r="AF303" s="429">
        <f>SUM(AF191+AF211+AF231+AF251+AF261+AF281+AF301)</f>
        <v>6</v>
      </c>
      <c r="AG303" s="158">
        <f>SUM(B303:AF303)</f>
        <v>-75</v>
      </c>
      <c r="AH303" s="159">
        <f>AVERAGE(B303:AF303)</f>
        <v>-2.4193548387096775</v>
      </c>
      <c r="AI303" s="160">
        <f>MAX(B303:AF303)</f>
        <v>19</v>
      </c>
      <c r="AJ303" s="161">
        <f>MIN(B303:AF303)</f>
        <v>-25</v>
      </c>
      <c r="AK303" s="128"/>
    </row>
    <row r="304" spans="1:39" x14ac:dyDescent="0.25">
      <c r="A304" s="106" t="s">
        <v>39</v>
      </c>
      <c r="B304" s="441">
        <f>B303/12</f>
        <v>-2.0833333333333335</v>
      </c>
      <c r="C304" s="442">
        <f t="shared" ref="C304:AB304" si="195">C303/12</f>
        <v>-1.4166666666666667</v>
      </c>
      <c r="D304" s="442">
        <f t="shared" si="195"/>
        <v>-1.8333333333333333</v>
      </c>
      <c r="E304" s="442">
        <f t="shared" si="195"/>
        <v>-1.0833333333333333</v>
      </c>
      <c r="F304" s="442">
        <f t="shared" si="195"/>
        <v>-0.75</v>
      </c>
      <c r="G304" s="442">
        <f t="shared" si="195"/>
        <v>0.25</v>
      </c>
      <c r="H304" s="442">
        <f t="shared" si="195"/>
        <v>-0.25</v>
      </c>
      <c r="I304" s="442">
        <f t="shared" si="195"/>
        <v>-1.4166666666666667</v>
      </c>
      <c r="J304" s="442">
        <f t="shared" si="195"/>
        <v>-0.25</v>
      </c>
      <c r="K304" s="442">
        <f t="shared" si="195"/>
        <v>-1.9166666666666667</v>
      </c>
      <c r="L304" s="442">
        <f t="shared" si="195"/>
        <v>-0.33333333333333331</v>
      </c>
      <c r="M304" s="442">
        <f t="shared" si="195"/>
        <v>-0.41666666666666669</v>
      </c>
      <c r="N304" s="442">
        <f t="shared" si="195"/>
        <v>-8.3333333333333329E-2</v>
      </c>
      <c r="O304" s="442">
        <f t="shared" si="195"/>
        <v>8.3333333333333329E-2</v>
      </c>
      <c r="P304" s="442">
        <f t="shared" si="195"/>
        <v>0.5</v>
      </c>
      <c r="Q304" s="442">
        <f t="shared" si="195"/>
        <v>-0.58333333333333337</v>
      </c>
      <c r="R304" s="442">
        <f t="shared" si="195"/>
        <v>0.91666666666666663</v>
      </c>
      <c r="S304" s="442">
        <f t="shared" si="195"/>
        <v>-0.25</v>
      </c>
      <c r="T304" s="442">
        <f t="shared" si="195"/>
        <v>1</v>
      </c>
      <c r="U304" s="442">
        <f t="shared" si="195"/>
        <v>-8.3333333333333329E-2</v>
      </c>
      <c r="V304" s="442">
        <f t="shared" si="195"/>
        <v>0.41666666666666669</v>
      </c>
      <c r="W304" s="442">
        <f t="shared" si="195"/>
        <v>1.5833333333333333</v>
      </c>
      <c r="X304" s="442">
        <f t="shared" si="195"/>
        <v>1.25</v>
      </c>
      <c r="Y304" s="442">
        <f t="shared" si="195"/>
        <v>-0.5</v>
      </c>
      <c r="Z304" s="442">
        <f t="shared" si="195"/>
        <v>-0.41666666666666669</v>
      </c>
      <c r="AA304" s="442">
        <f t="shared" si="195"/>
        <v>-1.4166666666666667</v>
      </c>
      <c r="AB304" s="442">
        <f t="shared" si="195"/>
        <v>0.66666666666666663</v>
      </c>
      <c r="AC304" s="442">
        <f>AC303/12</f>
        <v>0.58333333333333337</v>
      </c>
      <c r="AD304" s="442">
        <f>AD303/11</f>
        <v>1.0909090909090908</v>
      </c>
      <c r="AE304" s="442">
        <f>AE303/11</f>
        <v>9.0909090909090912E-2</v>
      </c>
      <c r="AF304" s="443">
        <f>AF303/7</f>
        <v>0.8571428571428571</v>
      </c>
      <c r="AG304" s="58">
        <f>SUM(B304:AF304)</f>
        <v>-5.7943722943722964</v>
      </c>
      <c r="AH304" s="157">
        <f>AVERAGE(B304:AF304)</f>
        <v>-0.18691523530233214</v>
      </c>
      <c r="AI304" s="162">
        <f>MAX(B304:AF304)</f>
        <v>1.5833333333333333</v>
      </c>
      <c r="AJ304" s="163">
        <f>MIN(B304:AF304)</f>
        <v>-2.0833333333333335</v>
      </c>
      <c r="AK304" s="128"/>
    </row>
    <row r="305" spans="1:41" x14ac:dyDescent="0.25">
      <c r="A305" s="106"/>
      <c r="B305" s="444"/>
      <c r="C305" s="445"/>
      <c r="D305" s="445"/>
      <c r="E305" s="445"/>
      <c r="F305" s="445"/>
      <c r="G305" s="445"/>
      <c r="H305" s="445"/>
      <c r="I305" s="445"/>
      <c r="J305" s="445"/>
      <c r="K305" s="445"/>
      <c r="L305" s="445"/>
      <c r="M305" s="445"/>
      <c r="N305" s="445"/>
      <c r="O305" s="445"/>
      <c r="P305" s="445"/>
      <c r="Q305" s="445"/>
      <c r="R305" s="445"/>
      <c r="S305" s="445"/>
      <c r="T305" s="445"/>
      <c r="U305" s="445"/>
      <c r="V305" s="445"/>
      <c r="W305" s="445"/>
      <c r="X305" s="445"/>
      <c r="Y305" s="445"/>
      <c r="Z305" s="445"/>
      <c r="AA305" s="445"/>
      <c r="AB305" s="445"/>
      <c r="AC305" s="445"/>
      <c r="AD305" s="445"/>
      <c r="AE305" s="445"/>
      <c r="AF305" s="446"/>
      <c r="AG305" s="29"/>
      <c r="AH305" s="152"/>
      <c r="AI305" s="123"/>
      <c r="AJ305" s="143"/>
      <c r="AK305" s="128"/>
    </row>
    <row r="306" spans="1:41" x14ac:dyDescent="0.25">
      <c r="A306" s="106" t="s">
        <v>37</v>
      </c>
      <c r="B306" s="444">
        <f>SUM(B188+B198+B208+B218+B228+B238+B248+B258+B268+B278+B288+B298)</f>
        <v>-7</v>
      </c>
      <c r="C306" s="447">
        <f t="shared" ref="C306:AC306" si="196">SUM(C188+C198+C208+C218+C228+C238+C248+C258+C268+C278+C288+C298)</f>
        <v>1</v>
      </c>
      <c r="D306" s="447">
        <f t="shared" si="196"/>
        <v>-8</v>
      </c>
      <c r="E306" s="447">
        <f t="shared" si="196"/>
        <v>-13</v>
      </c>
      <c r="F306" s="447">
        <f t="shared" si="196"/>
        <v>0</v>
      </c>
      <c r="G306" s="447">
        <f t="shared" si="196"/>
        <v>-6</v>
      </c>
      <c r="H306" s="447">
        <f t="shared" si="196"/>
        <v>7</v>
      </c>
      <c r="I306" s="447">
        <f t="shared" si="196"/>
        <v>-5</v>
      </c>
      <c r="J306" s="447">
        <f t="shared" si="196"/>
        <v>-21</v>
      </c>
      <c r="K306" s="447">
        <f t="shared" si="196"/>
        <v>-24</v>
      </c>
      <c r="L306" s="447">
        <f t="shared" si="196"/>
        <v>12</v>
      </c>
      <c r="M306" s="447">
        <f t="shared" si="196"/>
        <v>0</v>
      </c>
      <c r="N306" s="447">
        <f t="shared" si="196"/>
        <v>-1</v>
      </c>
      <c r="O306" s="447">
        <f t="shared" si="196"/>
        <v>-38</v>
      </c>
      <c r="P306" s="447">
        <f t="shared" si="196"/>
        <v>-17</v>
      </c>
      <c r="Q306" s="447">
        <f t="shared" si="196"/>
        <v>-8</v>
      </c>
      <c r="R306" s="447">
        <f t="shared" si="196"/>
        <v>-18</v>
      </c>
      <c r="S306" s="447">
        <f t="shared" si="196"/>
        <v>9</v>
      </c>
      <c r="T306" s="447">
        <f t="shared" si="196"/>
        <v>-9</v>
      </c>
      <c r="U306" s="447">
        <f t="shared" si="196"/>
        <v>6</v>
      </c>
      <c r="V306" s="447">
        <f t="shared" si="196"/>
        <v>-3</v>
      </c>
      <c r="W306" s="447">
        <f t="shared" si="196"/>
        <v>-34</v>
      </c>
      <c r="X306" s="447">
        <f t="shared" si="196"/>
        <v>22</v>
      </c>
      <c r="Y306" s="447">
        <f t="shared" si="196"/>
        <v>-6</v>
      </c>
      <c r="Z306" s="447">
        <f t="shared" si="196"/>
        <v>-3</v>
      </c>
      <c r="AA306" s="447">
        <f t="shared" si="196"/>
        <v>-6</v>
      </c>
      <c r="AB306" s="447">
        <f t="shared" si="196"/>
        <v>-11</v>
      </c>
      <c r="AC306" s="447">
        <f t="shared" si="196"/>
        <v>-17</v>
      </c>
      <c r="AD306" s="447">
        <f>SUM(AD188+AD208+AD218+AD228+AD238+AD248+AD258+AD268+AD278+AD288+AD298)</f>
        <v>-8</v>
      </c>
      <c r="AE306" s="447">
        <f>SUM(AE188+AE208+AE218+AE228+AE238+AE248+AE258+AE268+AE278+AE288+AE298)</f>
        <v>13</v>
      </c>
      <c r="AF306" s="448">
        <f>SUM(AF188+AF208+AF228+AF248+AF258+AF278+AF298)</f>
        <v>5</v>
      </c>
      <c r="AG306" s="58">
        <f>SUM(B306:AF306)</f>
        <v>-188</v>
      </c>
      <c r="AH306" s="156">
        <f>AVERAGE(B306:AF306)</f>
        <v>-6.064516129032258</v>
      </c>
      <c r="AI306" s="122">
        <f>MAX(B306:AF306)</f>
        <v>22</v>
      </c>
      <c r="AJ306" s="140">
        <f>MIN(B306:AF306)</f>
        <v>-38</v>
      </c>
      <c r="AK306" s="128"/>
    </row>
    <row r="307" spans="1:41" x14ac:dyDescent="0.25">
      <c r="A307" s="106" t="s">
        <v>40</v>
      </c>
      <c r="B307" s="449">
        <f>B306/12</f>
        <v>-0.58333333333333337</v>
      </c>
      <c r="C307" s="442">
        <f t="shared" ref="C307:AB307" si="197">C306/12</f>
        <v>8.3333333333333329E-2</v>
      </c>
      <c r="D307" s="442">
        <f t="shared" si="197"/>
        <v>-0.66666666666666663</v>
      </c>
      <c r="E307" s="442">
        <f t="shared" si="197"/>
        <v>-1.0833333333333333</v>
      </c>
      <c r="F307" s="442">
        <f t="shared" si="197"/>
        <v>0</v>
      </c>
      <c r="G307" s="442">
        <f t="shared" si="197"/>
        <v>-0.5</v>
      </c>
      <c r="H307" s="442">
        <f t="shared" si="197"/>
        <v>0.58333333333333337</v>
      </c>
      <c r="I307" s="442">
        <f t="shared" si="197"/>
        <v>-0.41666666666666669</v>
      </c>
      <c r="J307" s="442">
        <f t="shared" si="197"/>
        <v>-1.75</v>
      </c>
      <c r="K307" s="442">
        <f t="shared" si="197"/>
        <v>-2</v>
      </c>
      <c r="L307" s="442">
        <f t="shared" si="197"/>
        <v>1</v>
      </c>
      <c r="M307" s="442">
        <f t="shared" si="197"/>
        <v>0</v>
      </c>
      <c r="N307" s="442">
        <f t="shared" si="197"/>
        <v>-8.3333333333333329E-2</v>
      </c>
      <c r="O307" s="442">
        <f t="shared" si="197"/>
        <v>-3.1666666666666665</v>
      </c>
      <c r="P307" s="442">
        <f t="shared" si="197"/>
        <v>-1.4166666666666667</v>
      </c>
      <c r="Q307" s="442">
        <f t="shared" si="197"/>
        <v>-0.66666666666666663</v>
      </c>
      <c r="R307" s="442">
        <f t="shared" si="197"/>
        <v>-1.5</v>
      </c>
      <c r="S307" s="442">
        <f t="shared" si="197"/>
        <v>0.75</v>
      </c>
      <c r="T307" s="442">
        <f t="shared" si="197"/>
        <v>-0.75</v>
      </c>
      <c r="U307" s="442">
        <f t="shared" si="197"/>
        <v>0.5</v>
      </c>
      <c r="V307" s="442">
        <f t="shared" si="197"/>
        <v>-0.25</v>
      </c>
      <c r="W307" s="442">
        <f t="shared" si="197"/>
        <v>-2.8333333333333335</v>
      </c>
      <c r="X307" s="442">
        <f t="shared" si="197"/>
        <v>1.8333333333333333</v>
      </c>
      <c r="Y307" s="442">
        <f t="shared" si="197"/>
        <v>-0.5</v>
      </c>
      <c r="Z307" s="442">
        <f t="shared" si="197"/>
        <v>-0.25</v>
      </c>
      <c r="AA307" s="442">
        <f t="shared" si="197"/>
        <v>-0.5</v>
      </c>
      <c r="AB307" s="442">
        <f t="shared" si="197"/>
        <v>-0.91666666666666663</v>
      </c>
      <c r="AC307" s="442">
        <f>AC306/12</f>
        <v>-1.4166666666666667</v>
      </c>
      <c r="AD307" s="442">
        <f>AD306/11</f>
        <v>-0.72727272727272729</v>
      </c>
      <c r="AE307" s="442">
        <f>AE306/11</f>
        <v>1.1818181818181819</v>
      </c>
      <c r="AF307" s="448">
        <f>AF306/7</f>
        <v>0.7142857142857143</v>
      </c>
      <c r="AG307" s="58">
        <f>SUM(B307:AF307)</f>
        <v>-15.331168831168826</v>
      </c>
      <c r="AH307" s="149">
        <f>AVERAGE(B307:AF307)</f>
        <v>-0.49455383326351054</v>
      </c>
      <c r="AI307" s="138">
        <f>MAX(B307:AF307)</f>
        <v>1.8333333333333333</v>
      </c>
      <c r="AJ307" s="147">
        <f>MIN(B307:AF307)</f>
        <v>-3.1666666666666665</v>
      </c>
      <c r="AK307" s="128"/>
    </row>
    <row r="308" spans="1:41" x14ac:dyDescent="0.25">
      <c r="A308" s="106"/>
      <c r="B308" s="444"/>
      <c r="C308" s="447"/>
      <c r="D308" s="447"/>
      <c r="E308" s="447"/>
      <c r="F308" s="447"/>
      <c r="G308" s="447"/>
      <c r="H308" s="447"/>
      <c r="I308" s="447"/>
      <c r="J308" s="447"/>
      <c r="K308" s="447"/>
      <c r="L308" s="447"/>
      <c r="M308" s="447"/>
      <c r="N308" s="447"/>
      <c r="O308" s="447"/>
      <c r="P308" s="447"/>
      <c r="Q308" s="447"/>
      <c r="R308" s="447"/>
      <c r="S308" s="447"/>
      <c r="T308" s="447"/>
      <c r="U308" s="447"/>
      <c r="V308" s="447"/>
      <c r="W308" s="447"/>
      <c r="X308" s="447"/>
      <c r="Y308" s="447"/>
      <c r="Z308" s="447"/>
      <c r="AA308" s="447"/>
      <c r="AB308" s="447"/>
      <c r="AC308" s="447"/>
      <c r="AD308" s="447"/>
      <c r="AE308" s="445"/>
      <c r="AF308" s="445"/>
      <c r="AG308" s="29"/>
      <c r="AH308" s="152"/>
      <c r="AI308" s="123"/>
      <c r="AJ308" s="143"/>
    </row>
    <row r="309" spans="1:41" x14ac:dyDescent="0.25">
      <c r="A309" s="12" t="s">
        <v>58</v>
      </c>
      <c r="B309" s="444">
        <f>SUM(B185+B195+B205+B215+B225+B235 +B245+B255+B265+B275+B285+B295)</f>
        <v>3</v>
      </c>
      <c r="C309" s="447">
        <f t="shared" ref="C309:AC309" si="198">SUM(C185+C195+C205+C215+C225+C235 +0+C255+C265+C275+C285+C295)</f>
        <v>3</v>
      </c>
      <c r="D309" s="447">
        <f t="shared" si="198"/>
        <v>-16</v>
      </c>
      <c r="E309" s="447">
        <f t="shared" si="198"/>
        <v>-9</v>
      </c>
      <c r="F309" s="447">
        <f t="shared" si="198"/>
        <v>-11</v>
      </c>
      <c r="G309" s="447">
        <f t="shared" si="198"/>
        <v>-13</v>
      </c>
      <c r="H309" s="447">
        <f t="shared" si="198"/>
        <v>12</v>
      </c>
      <c r="I309" s="447">
        <f t="shared" si="198"/>
        <v>16</v>
      </c>
      <c r="J309" s="447">
        <f t="shared" si="198"/>
        <v>6</v>
      </c>
      <c r="K309" s="447">
        <f t="shared" si="198"/>
        <v>10</v>
      </c>
      <c r="L309" s="447">
        <f t="shared" si="198"/>
        <v>2</v>
      </c>
      <c r="M309" s="447">
        <f t="shared" si="198"/>
        <v>13</v>
      </c>
      <c r="N309" s="447">
        <f t="shared" si="198"/>
        <v>-11</v>
      </c>
      <c r="O309" s="450">
        <f t="shared" si="198"/>
        <v>0</v>
      </c>
      <c r="P309" s="447">
        <f t="shared" si="198"/>
        <v>27</v>
      </c>
      <c r="Q309" s="447">
        <f t="shared" si="198"/>
        <v>29</v>
      </c>
      <c r="R309" s="447">
        <f t="shared" si="198"/>
        <v>19</v>
      </c>
      <c r="S309" s="447">
        <f t="shared" si="198"/>
        <v>16</v>
      </c>
      <c r="T309" s="447">
        <f t="shared" si="198"/>
        <v>2</v>
      </c>
      <c r="U309" s="447">
        <f t="shared" si="198"/>
        <v>3</v>
      </c>
      <c r="V309" s="447">
        <f t="shared" si="198"/>
        <v>21</v>
      </c>
      <c r="W309" s="447">
        <f t="shared" si="198"/>
        <v>-18</v>
      </c>
      <c r="X309" s="447">
        <f t="shared" si="198"/>
        <v>7</v>
      </c>
      <c r="Y309" s="451">
        <f t="shared" si="198"/>
        <v>13</v>
      </c>
      <c r="Z309" s="447">
        <f t="shared" si="198"/>
        <v>6</v>
      </c>
      <c r="AA309" s="447">
        <f t="shared" si="198"/>
        <v>-4</v>
      </c>
      <c r="AB309" s="447">
        <f t="shared" si="198"/>
        <v>-6</v>
      </c>
      <c r="AC309" s="447">
        <f t="shared" si="198"/>
        <v>4</v>
      </c>
      <c r="AD309" s="447">
        <f>SUM(AD185+AD205+AD215+AD225+AD235 +0+AD255+AD265+AD275+AD285+AD295)</f>
        <v>4</v>
      </c>
      <c r="AE309" s="447">
        <f>SUM(AE185+AE205+AE215+AE225+AE235 +0+AE255+AE265+AE275+AE285+AE295)</f>
        <v>10</v>
      </c>
      <c r="AF309" s="448">
        <f>SUM(AF185+AF205+AF225+AF245+AF255+AF275+AF295)</f>
        <v>-6</v>
      </c>
      <c r="AG309" s="58">
        <f>SUM(B309:AF309)</f>
        <v>132</v>
      </c>
      <c r="AH309" s="149">
        <f>AVERAGE(B309:AF309)</f>
        <v>4.258064516129032</v>
      </c>
      <c r="AI309" s="122">
        <f>MAX(B309:AF309)</f>
        <v>29</v>
      </c>
      <c r="AJ309" s="140">
        <f>MIN(B309:AF309)</f>
        <v>-18</v>
      </c>
    </row>
    <row r="310" spans="1:41" x14ac:dyDescent="0.25">
      <c r="A310" s="12" t="s">
        <v>57</v>
      </c>
      <c r="B310" s="449">
        <f>B309/11</f>
        <v>0.27272727272727271</v>
      </c>
      <c r="C310" s="442">
        <f t="shared" ref="C310:AC310" si="199">C309/11</f>
        <v>0.27272727272727271</v>
      </c>
      <c r="D310" s="442">
        <f t="shared" si="199"/>
        <v>-1.4545454545454546</v>
      </c>
      <c r="E310" s="442">
        <f t="shared" si="199"/>
        <v>-0.81818181818181823</v>
      </c>
      <c r="F310" s="442">
        <f t="shared" si="199"/>
        <v>-1</v>
      </c>
      <c r="G310" s="442">
        <f t="shared" si="199"/>
        <v>-1.1818181818181819</v>
      </c>
      <c r="H310" s="442">
        <f t="shared" si="199"/>
        <v>1.0909090909090908</v>
      </c>
      <c r="I310" s="442">
        <f t="shared" si="199"/>
        <v>1.4545454545454546</v>
      </c>
      <c r="J310" s="442">
        <f t="shared" si="199"/>
        <v>0.54545454545454541</v>
      </c>
      <c r="K310" s="442">
        <f t="shared" si="199"/>
        <v>0.90909090909090906</v>
      </c>
      <c r="L310" s="442">
        <f t="shared" si="199"/>
        <v>0.18181818181818182</v>
      </c>
      <c r="M310" s="442">
        <f t="shared" si="199"/>
        <v>1.1818181818181819</v>
      </c>
      <c r="N310" s="442">
        <f t="shared" si="199"/>
        <v>-1</v>
      </c>
      <c r="O310" s="442">
        <f t="shared" si="199"/>
        <v>0</v>
      </c>
      <c r="P310" s="442">
        <f t="shared" si="199"/>
        <v>2.4545454545454546</v>
      </c>
      <c r="Q310" s="442">
        <f t="shared" si="199"/>
        <v>2.6363636363636362</v>
      </c>
      <c r="R310" s="442">
        <f t="shared" si="199"/>
        <v>1.7272727272727273</v>
      </c>
      <c r="S310" s="442">
        <f t="shared" si="199"/>
        <v>1.4545454545454546</v>
      </c>
      <c r="T310" s="442">
        <f t="shared" si="199"/>
        <v>0.18181818181818182</v>
      </c>
      <c r="U310" s="442">
        <f t="shared" si="199"/>
        <v>0.27272727272727271</v>
      </c>
      <c r="V310" s="442">
        <f t="shared" si="199"/>
        <v>1.9090909090909092</v>
      </c>
      <c r="W310" s="442">
        <f t="shared" si="199"/>
        <v>-1.6363636363636365</v>
      </c>
      <c r="X310" s="442">
        <f t="shared" si="199"/>
        <v>0.63636363636363635</v>
      </c>
      <c r="Y310" s="442">
        <f t="shared" si="199"/>
        <v>1.1818181818181819</v>
      </c>
      <c r="Z310" s="442">
        <f t="shared" si="199"/>
        <v>0.54545454545454541</v>
      </c>
      <c r="AA310" s="442">
        <f t="shared" si="199"/>
        <v>-0.36363636363636365</v>
      </c>
      <c r="AB310" s="442">
        <f t="shared" si="199"/>
        <v>-0.54545454545454541</v>
      </c>
      <c r="AC310" s="442">
        <f t="shared" si="199"/>
        <v>0.36363636363636365</v>
      </c>
      <c r="AD310" s="442">
        <f>AD309/10</f>
        <v>0.4</v>
      </c>
      <c r="AE310" s="442">
        <f>AE309/10</f>
        <v>1</v>
      </c>
      <c r="AF310" s="443">
        <f>AF309/6</f>
        <v>-1</v>
      </c>
      <c r="AG310" s="58">
        <f>SUM(B310:AF310)</f>
        <v>11.672727272727272</v>
      </c>
      <c r="AH310" s="149">
        <f>AVERAGE(B310:AF310)</f>
        <v>0.37653958944281524</v>
      </c>
      <c r="AI310" s="138">
        <f>MAX(B310:AF310)</f>
        <v>2.6363636363636362</v>
      </c>
      <c r="AJ310" s="147">
        <f>MIN(B310:AF310)</f>
        <v>-1.6363636363636365</v>
      </c>
    </row>
    <row r="311" spans="1:41" x14ac:dyDescent="0.25">
      <c r="A311" s="12"/>
      <c r="B311" s="452"/>
      <c r="C311" s="452"/>
      <c r="D311" s="452"/>
      <c r="E311" s="452"/>
      <c r="F311" s="453">
        <v>1897</v>
      </c>
      <c r="G311" s="454">
        <v>1898</v>
      </c>
      <c r="H311" s="455" t="s">
        <v>83</v>
      </c>
      <c r="I311" s="442"/>
      <c r="J311" s="442"/>
      <c r="K311" s="442"/>
      <c r="L311" s="442"/>
      <c r="M311" s="442"/>
      <c r="N311" s="442"/>
      <c r="O311" s="442"/>
      <c r="P311" s="442"/>
      <c r="Q311" s="442"/>
      <c r="R311" s="442"/>
      <c r="S311" s="442"/>
      <c r="T311" s="442"/>
      <c r="U311" s="442"/>
      <c r="V311" s="442"/>
      <c r="W311" s="442"/>
      <c r="X311" s="442"/>
      <c r="Y311" s="442"/>
      <c r="Z311" s="442"/>
      <c r="AA311" s="442"/>
      <c r="AB311" s="442"/>
      <c r="AC311" s="442"/>
      <c r="AD311" s="442"/>
      <c r="AE311" s="442"/>
      <c r="AF311" s="442"/>
      <c r="AG311" s="166"/>
      <c r="AH311" s="152"/>
      <c r="AI311" s="282"/>
      <c r="AJ311" s="283"/>
    </row>
    <row r="312" spans="1:41" x14ac:dyDescent="0.25">
      <c r="A312" s="12"/>
      <c r="B312" s="129" t="s">
        <v>92</v>
      </c>
      <c r="C312" s="455"/>
      <c r="D312" s="455"/>
      <c r="E312" s="455"/>
      <c r="F312" s="456">
        <v>0.39</v>
      </c>
      <c r="G312" s="456">
        <f>AH304</f>
        <v>-0.18691523530233214</v>
      </c>
      <c r="H312" s="456">
        <f>(G312+F312)/2</f>
        <v>0.10154238234883393</v>
      </c>
      <c r="I312" s="442"/>
      <c r="J312" s="442"/>
      <c r="K312" s="442"/>
      <c r="L312" s="442"/>
      <c r="M312" s="442"/>
      <c r="N312" s="442"/>
      <c r="O312" s="442"/>
      <c r="P312" s="442"/>
      <c r="Q312" s="442"/>
      <c r="R312" s="442"/>
      <c r="S312" s="442"/>
      <c r="T312" s="442"/>
      <c r="U312" s="442"/>
      <c r="V312" s="442"/>
      <c r="W312" s="442"/>
      <c r="X312" s="442"/>
      <c r="Y312" s="442"/>
      <c r="Z312" s="442"/>
      <c r="AA312" s="442"/>
      <c r="AB312" s="442"/>
      <c r="AC312" s="442"/>
      <c r="AD312" s="442"/>
      <c r="AE312" s="442"/>
      <c r="AF312" s="442"/>
      <c r="AG312" s="166"/>
      <c r="AH312" s="152"/>
      <c r="AI312" s="282"/>
      <c r="AJ312" s="283"/>
    </row>
    <row r="313" spans="1:41" x14ac:dyDescent="0.25">
      <c r="A313" s="12"/>
      <c r="B313" s="129" t="s">
        <v>93</v>
      </c>
      <c r="C313" s="455"/>
      <c r="D313" s="455"/>
      <c r="E313" s="455"/>
      <c r="F313" s="456">
        <v>1.3</v>
      </c>
      <c r="G313" s="456">
        <f>AH307</f>
        <v>-0.49455383326351054</v>
      </c>
      <c r="H313" s="456">
        <f>(G313+F313)/2</f>
        <v>0.40272308336824475</v>
      </c>
      <c r="I313" s="442"/>
      <c r="J313" s="442"/>
      <c r="K313" s="442"/>
      <c r="L313" s="442"/>
      <c r="M313" s="442"/>
      <c r="N313" s="442"/>
      <c r="O313" s="442"/>
      <c r="P313" s="442"/>
      <c r="Q313" s="442"/>
      <c r="R313" s="442"/>
      <c r="S313" s="442"/>
      <c r="T313" s="442"/>
      <c r="U313" s="442"/>
      <c r="V313" s="442"/>
      <c r="W313" s="442"/>
      <c r="X313" s="442"/>
      <c r="Y313" s="442"/>
      <c r="Z313" s="442"/>
      <c r="AA313" s="442"/>
      <c r="AB313" s="442"/>
      <c r="AC313" s="442"/>
      <c r="AD313" s="442"/>
      <c r="AE313" s="442"/>
      <c r="AF313" s="458"/>
      <c r="AG313" s="260"/>
      <c r="AH313" s="459"/>
      <c r="AI313" s="282"/>
      <c r="AJ313" s="282"/>
      <c r="AK313" s="460"/>
      <c r="AL313" s="123" t="s">
        <v>4</v>
      </c>
      <c r="AM313" s="460"/>
    </row>
    <row r="314" spans="1:41" ht="25.5" customHeight="1" x14ac:dyDescent="0.4">
      <c r="A314" s="271"/>
      <c r="B314" s="457" t="s">
        <v>94</v>
      </c>
      <c r="C314" s="455"/>
      <c r="D314" s="455"/>
      <c r="E314" s="455"/>
      <c r="F314" s="456">
        <v>-0.32</v>
      </c>
      <c r="G314" s="455">
        <f>AH310</f>
        <v>0.37653958944281524</v>
      </c>
      <c r="H314" s="456">
        <f>(G314+F314)/2</f>
        <v>2.8269794721407615E-2</v>
      </c>
      <c r="I314" s="442"/>
      <c r="J314" s="442"/>
      <c r="K314" s="442"/>
      <c r="L314" s="442"/>
      <c r="M314" s="442"/>
      <c r="N314" s="442"/>
      <c r="O314" s="442"/>
      <c r="P314" s="442"/>
      <c r="Q314" s="442"/>
      <c r="R314" s="442"/>
      <c r="S314" s="442"/>
      <c r="T314" s="442"/>
      <c r="U314" s="442"/>
      <c r="V314" s="442"/>
      <c r="W314" s="442"/>
      <c r="X314" s="442"/>
      <c r="Y314" s="442"/>
      <c r="Z314" s="442"/>
      <c r="AA314" s="442"/>
      <c r="AB314" s="442"/>
      <c r="AC314" s="442"/>
      <c r="AD314" s="442"/>
      <c r="AE314" s="442"/>
      <c r="AF314" s="461"/>
      <c r="AG314" s="463"/>
      <c r="AH314" s="463"/>
      <c r="AI314" s="463"/>
      <c r="AJ314" s="463"/>
      <c r="AK314" s="463"/>
      <c r="AL314" s="123"/>
      <c r="AM314" s="460"/>
    </row>
    <row r="315" spans="1:41" ht="25.5" customHeight="1" x14ac:dyDescent="0.4">
      <c r="A315" s="430">
        <v>1897</v>
      </c>
      <c r="B315" s="379"/>
      <c r="C315" s="431"/>
      <c r="D315" s="431"/>
      <c r="E315" s="431"/>
      <c r="F315" s="432"/>
      <c r="G315" s="431"/>
      <c r="H315" s="432"/>
      <c r="I315" s="431"/>
      <c r="J315" s="431"/>
      <c r="K315" s="431"/>
      <c r="L315" s="431"/>
      <c r="M315" s="431"/>
      <c r="N315" s="431"/>
      <c r="O315" s="431"/>
      <c r="P315" s="431"/>
      <c r="Q315" s="431"/>
      <c r="R315" s="431"/>
      <c r="S315" s="431"/>
      <c r="T315" s="431"/>
      <c r="U315" s="431"/>
      <c r="V315" s="431"/>
      <c r="W315" s="431"/>
      <c r="X315" s="431"/>
      <c r="Y315" s="431"/>
      <c r="Z315" s="431"/>
      <c r="AA315" s="431"/>
      <c r="AB315" s="431"/>
      <c r="AC315" s="431"/>
      <c r="AD315" s="431"/>
      <c r="AE315" s="431"/>
      <c r="AF315" s="433">
        <v>1897</v>
      </c>
      <c r="AG315" s="465" t="s">
        <v>106</v>
      </c>
      <c r="AH315" s="465"/>
      <c r="AI315" s="465"/>
      <c r="AJ315" s="465"/>
      <c r="AK315" s="465"/>
      <c r="AL315" s="434" t="s">
        <v>104</v>
      </c>
      <c r="AM315" s="434" t="s">
        <v>183</v>
      </c>
    </row>
    <row r="316" spans="1:41" ht="15.6" x14ac:dyDescent="0.3">
      <c r="A316" s="360" t="s">
        <v>20</v>
      </c>
      <c r="B316" s="435">
        <v>1</v>
      </c>
      <c r="C316" s="436">
        <v>2</v>
      </c>
      <c r="D316" s="436">
        <v>3</v>
      </c>
      <c r="E316" s="436">
        <v>4</v>
      </c>
      <c r="F316" s="436">
        <v>5</v>
      </c>
      <c r="G316" s="436">
        <v>6</v>
      </c>
      <c r="H316" s="436">
        <v>7</v>
      </c>
      <c r="I316" s="436">
        <v>8</v>
      </c>
      <c r="J316" s="436">
        <v>9</v>
      </c>
      <c r="K316" s="436">
        <v>10</v>
      </c>
      <c r="L316" s="436">
        <v>11</v>
      </c>
      <c r="M316" s="436">
        <v>12</v>
      </c>
      <c r="N316" s="436">
        <v>13</v>
      </c>
      <c r="O316" s="436">
        <v>14</v>
      </c>
      <c r="P316" s="436">
        <v>15</v>
      </c>
      <c r="Q316" s="436">
        <v>16</v>
      </c>
      <c r="R316" s="436">
        <v>17</v>
      </c>
      <c r="S316" s="436">
        <v>18</v>
      </c>
      <c r="T316" s="436">
        <v>19</v>
      </c>
      <c r="U316" s="436">
        <v>20</v>
      </c>
      <c r="V316" s="436">
        <v>21</v>
      </c>
      <c r="W316" s="436">
        <v>22</v>
      </c>
      <c r="X316" s="436">
        <v>23</v>
      </c>
      <c r="Y316" s="436">
        <v>24</v>
      </c>
      <c r="Z316" s="436">
        <v>25</v>
      </c>
      <c r="AA316" s="436">
        <v>26</v>
      </c>
      <c r="AB316" s="436">
        <v>27</v>
      </c>
      <c r="AC316" s="436">
        <v>28</v>
      </c>
      <c r="AD316" s="436">
        <v>29</v>
      </c>
      <c r="AE316" s="436">
        <v>30</v>
      </c>
      <c r="AF316" s="436">
        <v>31</v>
      </c>
      <c r="AG316" s="437" t="s">
        <v>0</v>
      </c>
      <c r="AH316" s="438" t="s">
        <v>1</v>
      </c>
      <c r="AI316" s="439" t="s">
        <v>2</v>
      </c>
      <c r="AJ316" s="440" t="s">
        <v>3</v>
      </c>
      <c r="AK316" s="26" t="s">
        <v>50</v>
      </c>
      <c r="AL316" s="360" t="s">
        <v>126</v>
      </c>
      <c r="AN316" s="51" t="s">
        <v>50</v>
      </c>
      <c r="AO316" s="280" t="s">
        <v>126</v>
      </c>
    </row>
    <row r="317" spans="1:41" x14ac:dyDescent="0.25">
      <c r="A317" s="12" t="s">
        <v>7</v>
      </c>
      <c r="B317" s="250">
        <f>B$6</f>
        <v>45</v>
      </c>
      <c r="C317" s="166">
        <f t="shared" ref="C317:AJ317" si="200">C$6</f>
        <v>50</v>
      </c>
      <c r="D317" s="166">
        <f t="shared" si="200"/>
        <v>61</v>
      </c>
      <c r="E317" s="166">
        <f t="shared" si="200"/>
        <v>65</v>
      </c>
      <c r="F317" s="166">
        <f t="shared" si="200"/>
        <v>55</v>
      </c>
      <c r="G317" s="166">
        <f t="shared" si="200"/>
        <v>33</v>
      </c>
      <c r="H317" s="166">
        <f t="shared" si="200"/>
        <v>35</v>
      </c>
      <c r="I317" s="166">
        <f t="shared" si="200"/>
        <v>37</v>
      </c>
      <c r="J317" s="166">
        <f t="shared" si="200"/>
        <v>47</v>
      </c>
      <c r="K317" s="166">
        <f t="shared" si="200"/>
        <v>56</v>
      </c>
      <c r="L317" s="166">
        <f t="shared" si="200"/>
        <v>50</v>
      </c>
      <c r="M317" s="166">
        <f t="shared" si="200"/>
        <v>36</v>
      </c>
      <c r="N317" s="166">
        <f t="shared" si="200"/>
        <v>28</v>
      </c>
      <c r="O317" s="166">
        <f t="shared" si="200"/>
        <v>35</v>
      </c>
      <c r="P317" s="166">
        <f t="shared" si="200"/>
        <v>36</v>
      </c>
      <c r="Q317" s="166">
        <f t="shared" si="200"/>
        <v>38</v>
      </c>
      <c r="R317" s="166">
        <f t="shared" si="200"/>
        <v>45</v>
      </c>
      <c r="S317" s="166">
        <f t="shared" si="200"/>
        <v>53</v>
      </c>
      <c r="T317" s="166">
        <f t="shared" si="200"/>
        <v>40</v>
      </c>
      <c r="U317" s="166">
        <f t="shared" si="200"/>
        <v>40</v>
      </c>
      <c r="V317" s="166">
        <f t="shared" si="200"/>
        <v>50</v>
      </c>
      <c r="W317" s="166">
        <f t="shared" si="200"/>
        <v>50</v>
      </c>
      <c r="X317" s="166">
        <f t="shared" si="200"/>
        <v>48</v>
      </c>
      <c r="Y317" s="166">
        <f t="shared" si="200"/>
        <v>50</v>
      </c>
      <c r="Z317" s="166">
        <f t="shared" si="200"/>
        <v>25</v>
      </c>
      <c r="AA317" s="166">
        <f t="shared" si="200"/>
        <v>28</v>
      </c>
      <c r="AB317" s="166">
        <f t="shared" si="200"/>
        <v>25</v>
      </c>
      <c r="AC317" s="166">
        <f t="shared" si="200"/>
        <v>17</v>
      </c>
      <c r="AD317" s="166">
        <f t="shared" si="200"/>
        <v>30</v>
      </c>
      <c r="AE317" s="166">
        <f t="shared" si="200"/>
        <v>31</v>
      </c>
      <c r="AF317" s="166">
        <f t="shared" si="200"/>
        <v>35</v>
      </c>
      <c r="AG317" s="29">
        <f t="shared" si="200"/>
        <v>1274</v>
      </c>
      <c r="AH317" s="33">
        <f t="shared" si="200"/>
        <v>41.096774193548384</v>
      </c>
      <c r="AI317" s="260">
        <f t="shared" si="200"/>
        <v>65</v>
      </c>
      <c r="AJ317" s="261">
        <f t="shared" si="200"/>
        <v>17</v>
      </c>
      <c r="AK317" s="30"/>
      <c r="AL317" s="88"/>
      <c r="AN317" s="361">
        <f>AK319</f>
        <v>-3.903225806451613</v>
      </c>
      <c r="AO317" s="88" t="s">
        <v>114</v>
      </c>
    </row>
    <row r="318" spans="1:41" x14ac:dyDescent="0.25">
      <c r="A318" t="s">
        <v>61</v>
      </c>
      <c r="B318" s="249">
        <f>B$12</f>
        <v>60</v>
      </c>
      <c r="C318" s="211">
        <f t="shared" ref="C318:AJ318" si="201">C$12</f>
        <v>58</v>
      </c>
      <c r="D318" s="211">
        <f t="shared" si="201"/>
        <v>63</v>
      </c>
      <c r="E318" s="211">
        <f t="shared" si="201"/>
        <v>70</v>
      </c>
      <c r="F318" s="211">
        <f t="shared" si="201"/>
        <v>61</v>
      </c>
      <c r="G318" s="211">
        <f t="shared" si="201"/>
        <v>37</v>
      </c>
      <c r="H318" s="211">
        <f t="shared" si="201"/>
        <v>44</v>
      </c>
      <c r="I318" s="211">
        <f t="shared" si="201"/>
        <v>40</v>
      </c>
      <c r="J318" s="211">
        <f t="shared" si="201"/>
        <v>54</v>
      </c>
      <c r="K318" s="211">
        <f t="shared" si="201"/>
        <v>59</v>
      </c>
      <c r="L318" s="211">
        <f t="shared" si="201"/>
        <v>55</v>
      </c>
      <c r="M318" s="211">
        <f t="shared" si="201"/>
        <v>44</v>
      </c>
      <c r="N318" s="211">
        <f t="shared" si="201"/>
        <v>28</v>
      </c>
      <c r="O318" s="211">
        <f t="shared" si="201"/>
        <v>34</v>
      </c>
      <c r="P318" s="211">
        <f t="shared" si="201"/>
        <v>36</v>
      </c>
      <c r="Q318" s="211">
        <f t="shared" si="201"/>
        <v>38</v>
      </c>
      <c r="R318" s="211">
        <f t="shared" si="201"/>
        <v>50</v>
      </c>
      <c r="S318" s="211">
        <f t="shared" si="201"/>
        <v>53</v>
      </c>
      <c r="T318" s="211">
        <f t="shared" si="201"/>
        <v>42</v>
      </c>
      <c r="U318" s="211">
        <f t="shared" si="201"/>
        <v>29</v>
      </c>
      <c r="V318" s="211">
        <f t="shared" si="201"/>
        <v>56</v>
      </c>
      <c r="W318" s="211">
        <f t="shared" si="201"/>
        <v>53</v>
      </c>
      <c r="X318" s="211">
        <f t="shared" si="201"/>
        <v>48</v>
      </c>
      <c r="Y318" s="211">
        <f t="shared" si="201"/>
        <v>56</v>
      </c>
      <c r="Z318" s="211">
        <f t="shared" si="201"/>
        <v>25</v>
      </c>
      <c r="AA318" s="211">
        <f t="shared" si="201"/>
        <v>35</v>
      </c>
      <c r="AB318" s="211">
        <f t="shared" si="201"/>
        <v>24</v>
      </c>
      <c r="AC318" s="211">
        <f t="shared" si="201"/>
        <v>24</v>
      </c>
      <c r="AD318" s="211">
        <f t="shared" si="201"/>
        <v>37</v>
      </c>
      <c r="AE318" s="211">
        <f t="shared" si="201"/>
        <v>36</v>
      </c>
      <c r="AF318" s="211">
        <f t="shared" si="201"/>
        <v>46</v>
      </c>
      <c r="AG318" s="267">
        <f t="shared" si="201"/>
        <v>1395</v>
      </c>
      <c r="AH318" s="269">
        <f t="shared" si="201"/>
        <v>45</v>
      </c>
      <c r="AI318" s="262">
        <f t="shared" si="201"/>
        <v>70</v>
      </c>
      <c r="AJ318" s="263">
        <f t="shared" si="201"/>
        <v>24</v>
      </c>
      <c r="AK318" s="30"/>
      <c r="AL318" s="88"/>
      <c r="AN318" s="361">
        <f>AK323</f>
        <v>-0.5714285714285714</v>
      </c>
      <c r="AO318" s="88" t="s">
        <v>115</v>
      </c>
    </row>
    <row r="319" spans="1:41" ht="13.8" thickBot="1" x14ac:dyDescent="0.3">
      <c r="A319" s="252" t="s">
        <v>6</v>
      </c>
      <c r="B319" s="232">
        <f t="shared" ref="B319:AF319" si="202">B317-B318</f>
        <v>-15</v>
      </c>
      <c r="C319" s="16">
        <f t="shared" si="202"/>
        <v>-8</v>
      </c>
      <c r="D319" s="16">
        <f t="shared" si="202"/>
        <v>-2</v>
      </c>
      <c r="E319" s="16">
        <f t="shared" si="202"/>
        <v>-5</v>
      </c>
      <c r="F319" s="16">
        <f t="shared" si="202"/>
        <v>-6</v>
      </c>
      <c r="G319" s="16">
        <f t="shared" si="202"/>
        <v>-4</v>
      </c>
      <c r="H319" s="16">
        <f t="shared" si="202"/>
        <v>-9</v>
      </c>
      <c r="I319" s="16">
        <f t="shared" si="202"/>
        <v>-3</v>
      </c>
      <c r="J319" s="16">
        <f t="shared" si="202"/>
        <v>-7</v>
      </c>
      <c r="K319" s="16">
        <f t="shared" si="202"/>
        <v>-3</v>
      </c>
      <c r="L319" s="16">
        <f t="shared" si="202"/>
        <v>-5</v>
      </c>
      <c r="M319" s="16">
        <f t="shared" si="202"/>
        <v>-8</v>
      </c>
      <c r="N319" s="16">
        <f t="shared" si="202"/>
        <v>0</v>
      </c>
      <c r="O319" s="16">
        <f t="shared" si="202"/>
        <v>1</v>
      </c>
      <c r="P319" s="16">
        <f t="shared" si="202"/>
        <v>0</v>
      </c>
      <c r="Q319" s="16">
        <f t="shared" si="202"/>
        <v>0</v>
      </c>
      <c r="R319" s="16">
        <f t="shared" si="202"/>
        <v>-5</v>
      </c>
      <c r="S319" s="16">
        <f t="shared" si="202"/>
        <v>0</v>
      </c>
      <c r="T319" s="16">
        <f t="shared" si="202"/>
        <v>-2</v>
      </c>
      <c r="U319" s="229">
        <f t="shared" si="202"/>
        <v>11</v>
      </c>
      <c r="V319" s="16">
        <f t="shared" si="202"/>
        <v>-6</v>
      </c>
      <c r="W319" s="16">
        <f t="shared" si="202"/>
        <v>-3</v>
      </c>
      <c r="X319" s="16">
        <f t="shared" si="202"/>
        <v>0</v>
      </c>
      <c r="Y319" s="16">
        <f t="shared" si="202"/>
        <v>-6</v>
      </c>
      <c r="Z319" s="16">
        <f t="shared" si="202"/>
        <v>0</v>
      </c>
      <c r="AA319" s="16">
        <f t="shared" si="202"/>
        <v>-7</v>
      </c>
      <c r="AB319" s="16">
        <f t="shared" si="202"/>
        <v>1</v>
      </c>
      <c r="AC319" s="16">
        <f t="shared" si="202"/>
        <v>-7</v>
      </c>
      <c r="AD319" s="16">
        <f t="shared" si="202"/>
        <v>-7</v>
      </c>
      <c r="AE319" s="16">
        <f t="shared" si="202"/>
        <v>-5</v>
      </c>
      <c r="AF319" s="16">
        <f t="shared" si="202"/>
        <v>-11</v>
      </c>
      <c r="AG319" s="25">
        <f>SUM(B319:AF319)</f>
        <v>-121</v>
      </c>
      <c r="AH319" s="153">
        <f>AVERAGE(B319:AF319)</f>
        <v>-3.903225806451613</v>
      </c>
      <c r="AI319" s="137">
        <f>MAX(B319:AF319)</f>
        <v>11</v>
      </c>
      <c r="AJ319" s="146">
        <f>MIN(B319:AF319)</f>
        <v>-15</v>
      </c>
      <c r="AK319" s="361">
        <f>AH319</f>
        <v>-3.903225806451613</v>
      </c>
      <c r="AL319" s="88" t="s">
        <v>114</v>
      </c>
      <c r="AN319" s="361">
        <f>AK327</f>
        <v>-2.225806451612903</v>
      </c>
      <c r="AO319" s="88" t="s">
        <v>116</v>
      </c>
    </row>
    <row r="320" spans="1:41" ht="15.6" x14ac:dyDescent="0.3">
      <c r="A320" s="280" t="s">
        <v>62</v>
      </c>
      <c r="B320" s="248">
        <v>1</v>
      </c>
      <c r="C320" s="256">
        <v>2</v>
      </c>
      <c r="D320" s="256">
        <v>3</v>
      </c>
      <c r="E320" s="256">
        <v>4</v>
      </c>
      <c r="F320" s="256">
        <v>5</v>
      </c>
      <c r="G320" s="256">
        <v>6</v>
      </c>
      <c r="H320" s="256">
        <v>7</v>
      </c>
      <c r="I320" s="256">
        <v>8</v>
      </c>
      <c r="J320" s="256">
        <v>9</v>
      </c>
      <c r="K320" s="256">
        <v>10</v>
      </c>
      <c r="L320" s="256">
        <v>11</v>
      </c>
      <c r="M320" s="256">
        <v>12</v>
      </c>
      <c r="N320" s="256">
        <v>13</v>
      </c>
      <c r="O320" s="256">
        <v>14</v>
      </c>
      <c r="P320" s="256">
        <v>15</v>
      </c>
      <c r="Q320" s="256">
        <v>16</v>
      </c>
      <c r="R320" s="256">
        <v>17</v>
      </c>
      <c r="S320" s="256">
        <v>18</v>
      </c>
      <c r="T320" s="256">
        <v>19</v>
      </c>
      <c r="U320" s="256">
        <v>20</v>
      </c>
      <c r="V320" s="256">
        <v>21</v>
      </c>
      <c r="W320" s="256">
        <v>22</v>
      </c>
      <c r="X320" s="256">
        <v>23</v>
      </c>
      <c r="Y320" s="256">
        <v>24</v>
      </c>
      <c r="Z320" s="256">
        <v>25</v>
      </c>
      <c r="AA320" s="256">
        <v>26</v>
      </c>
      <c r="AB320" s="256">
        <v>27</v>
      </c>
      <c r="AC320" s="256">
        <v>28</v>
      </c>
      <c r="AD320" s="256"/>
      <c r="AE320" s="256"/>
      <c r="AF320" s="256"/>
      <c r="AG320" s="8" t="s">
        <v>0</v>
      </c>
      <c r="AH320" s="257" t="s">
        <v>1</v>
      </c>
      <c r="AI320" s="258" t="s">
        <v>2</v>
      </c>
      <c r="AJ320" s="259" t="s">
        <v>3</v>
      </c>
      <c r="AL320" s="88"/>
      <c r="AN320" s="361">
        <f>AK331</f>
        <v>-1.9333333333333333</v>
      </c>
      <c r="AO320" s="88" t="s">
        <v>117</v>
      </c>
    </row>
    <row r="321" spans="1:41" ht="15.6" x14ac:dyDescent="0.3">
      <c r="A321" s="12" t="s">
        <v>7</v>
      </c>
      <c r="B321" s="250">
        <f>B$19</f>
        <v>41</v>
      </c>
      <c r="C321" s="166">
        <f t="shared" ref="C321:AJ321" si="203">C$19</f>
        <v>41</v>
      </c>
      <c r="D321" s="166">
        <f t="shared" si="203"/>
        <v>43</v>
      </c>
      <c r="E321" s="166">
        <f t="shared" si="203"/>
        <v>42</v>
      </c>
      <c r="F321" s="166">
        <f t="shared" si="203"/>
        <v>39</v>
      </c>
      <c r="G321" s="166">
        <f t="shared" si="203"/>
        <v>60</v>
      </c>
      <c r="H321" s="166">
        <f t="shared" si="203"/>
        <v>55</v>
      </c>
      <c r="I321" s="166">
        <f t="shared" si="203"/>
        <v>55</v>
      </c>
      <c r="J321" s="166">
        <f t="shared" si="203"/>
        <v>49</v>
      </c>
      <c r="K321" s="166">
        <f t="shared" si="203"/>
        <v>43</v>
      </c>
      <c r="L321" s="166">
        <f t="shared" si="203"/>
        <v>41</v>
      </c>
      <c r="M321" s="166">
        <f t="shared" si="203"/>
        <v>43</v>
      </c>
      <c r="N321" s="166">
        <f t="shared" si="203"/>
        <v>50</v>
      </c>
      <c r="O321" s="166">
        <f t="shared" si="203"/>
        <v>63</v>
      </c>
      <c r="P321" s="166">
        <f t="shared" si="203"/>
        <v>65</v>
      </c>
      <c r="Q321" s="166">
        <f t="shared" si="203"/>
        <v>55</v>
      </c>
      <c r="R321" s="166">
        <f t="shared" si="203"/>
        <v>60</v>
      </c>
      <c r="S321" s="166">
        <f t="shared" si="203"/>
        <v>68</v>
      </c>
      <c r="T321" s="166">
        <f t="shared" si="203"/>
        <v>50</v>
      </c>
      <c r="U321" s="166">
        <f t="shared" si="203"/>
        <v>45</v>
      </c>
      <c r="V321" s="166">
        <f t="shared" si="203"/>
        <v>58</v>
      </c>
      <c r="W321" s="166">
        <f t="shared" si="203"/>
        <v>55</v>
      </c>
      <c r="X321" s="166">
        <f t="shared" si="203"/>
        <v>58</v>
      </c>
      <c r="Y321" s="166">
        <f t="shared" si="203"/>
        <v>42</v>
      </c>
      <c r="Z321" s="166">
        <f t="shared" si="203"/>
        <v>45</v>
      </c>
      <c r="AA321" s="166">
        <f t="shared" si="203"/>
        <v>45</v>
      </c>
      <c r="AB321" s="166">
        <f t="shared" si="203"/>
        <v>45</v>
      </c>
      <c r="AC321" s="166">
        <f t="shared" si="203"/>
        <v>45</v>
      </c>
      <c r="AD321" s="256"/>
      <c r="AE321" s="256"/>
      <c r="AF321" s="256"/>
      <c r="AG321" s="29">
        <f t="shared" si="203"/>
        <v>1401</v>
      </c>
      <c r="AH321" s="33">
        <f t="shared" si="203"/>
        <v>50.035714285714285</v>
      </c>
      <c r="AI321" s="260">
        <f t="shared" si="203"/>
        <v>68</v>
      </c>
      <c r="AJ321" s="261">
        <f t="shared" si="203"/>
        <v>39</v>
      </c>
      <c r="AK321" s="30"/>
      <c r="AL321" s="88"/>
      <c r="AN321" s="362">
        <f>AK335</f>
        <v>0.22580645161290322</v>
      </c>
      <c r="AO321" s="56" t="s">
        <v>118</v>
      </c>
    </row>
    <row r="322" spans="1:41" ht="15.6" x14ac:dyDescent="0.3">
      <c r="A322" t="s">
        <v>61</v>
      </c>
      <c r="B322" s="251">
        <f>B$25</f>
        <v>45</v>
      </c>
      <c r="C322" s="265">
        <f t="shared" ref="C322:AJ322" si="204">C$25</f>
        <v>40</v>
      </c>
      <c r="D322" s="265">
        <f t="shared" si="204"/>
        <v>44</v>
      </c>
      <c r="E322" s="265">
        <f t="shared" si="204"/>
        <v>46</v>
      </c>
      <c r="F322" s="265">
        <f t="shared" si="204"/>
        <v>40</v>
      </c>
      <c r="G322" s="265">
        <f t="shared" si="204"/>
        <v>60</v>
      </c>
      <c r="H322" s="265">
        <f t="shared" si="204"/>
        <v>59</v>
      </c>
      <c r="I322" s="265">
        <f t="shared" si="204"/>
        <v>45</v>
      </c>
      <c r="J322" s="265">
        <f t="shared" si="204"/>
        <v>55</v>
      </c>
      <c r="K322" s="265">
        <f t="shared" si="204"/>
        <v>46</v>
      </c>
      <c r="L322" s="265">
        <f t="shared" si="204"/>
        <v>38</v>
      </c>
      <c r="M322" s="265">
        <f t="shared" si="204"/>
        <v>40</v>
      </c>
      <c r="N322" s="265">
        <f t="shared" si="204"/>
        <v>52</v>
      </c>
      <c r="O322" s="265">
        <f t="shared" si="204"/>
        <v>66</v>
      </c>
      <c r="P322" s="265">
        <f t="shared" si="204"/>
        <v>67</v>
      </c>
      <c r="Q322" s="265">
        <f t="shared" si="204"/>
        <v>54</v>
      </c>
      <c r="R322" s="265">
        <f t="shared" si="204"/>
        <v>67</v>
      </c>
      <c r="S322" s="265">
        <f t="shared" si="204"/>
        <v>68</v>
      </c>
      <c r="T322" s="265">
        <f t="shared" si="204"/>
        <v>51</v>
      </c>
      <c r="U322" s="265">
        <f t="shared" si="204"/>
        <v>39</v>
      </c>
      <c r="V322" s="265">
        <f t="shared" si="204"/>
        <v>55</v>
      </c>
      <c r="W322" s="265">
        <f t="shared" si="204"/>
        <v>51</v>
      </c>
      <c r="X322" s="265">
        <f t="shared" si="204"/>
        <v>60</v>
      </c>
      <c r="Y322" s="265">
        <f t="shared" si="204"/>
        <v>54</v>
      </c>
      <c r="Z322" s="265">
        <f t="shared" si="204"/>
        <v>44</v>
      </c>
      <c r="AA322" s="265">
        <f t="shared" si="204"/>
        <v>53</v>
      </c>
      <c r="AB322" s="265">
        <f t="shared" si="204"/>
        <v>33</v>
      </c>
      <c r="AC322" s="265">
        <f t="shared" si="204"/>
        <v>45</v>
      </c>
      <c r="AD322" s="256"/>
      <c r="AE322" s="256"/>
      <c r="AF322" s="256"/>
      <c r="AG322" s="268">
        <f t="shared" si="204"/>
        <v>1417</v>
      </c>
      <c r="AH322" s="90">
        <f t="shared" si="204"/>
        <v>50.607142857142854</v>
      </c>
      <c r="AI322" s="136">
        <f t="shared" si="204"/>
        <v>68</v>
      </c>
      <c r="AJ322" s="127">
        <f t="shared" si="204"/>
        <v>33</v>
      </c>
      <c r="AK322" s="30"/>
      <c r="AL322" s="88"/>
      <c r="AN322" s="362">
        <f>AK339</f>
        <v>3</v>
      </c>
      <c r="AO322" s="56" t="s">
        <v>119</v>
      </c>
    </row>
    <row r="323" spans="1:41" ht="16.2" thickBot="1" x14ac:dyDescent="0.35">
      <c r="A323" s="252" t="s">
        <v>6</v>
      </c>
      <c r="B323" s="17">
        <f t="shared" ref="B323:AC323" si="205">B321-B322</f>
        <v>-4</v>
      </c>
      <c r="C323" s="16">
        <f t="shared" si="205"/>
        <v>1</v>
      </c>
      <c r="D323" s="16">
        <f t="shared" si="205"/>
        <v>-1</v>
      </c>
      <c r="E323" s="16">
        <f t="shared" si="205"/>
        <v>-4</v>
      </c>
      <c r="F323" s="16">
        <f t="shared" si="205"/>
        <v>-1</v>
      </c>
      <c r="G323" s="16">
        <f t="shared" si="205"/>
        <v>0</v>
      </c>
      <c r="H323" s="16">
        <f t="shared" si="205"/>
        <v>-4</v>
      </c>
      <c r="I323" s="16">
        <f t="shared" si="205"/>
        <v>10</v>
      </c>
      <c r="J323" s="16">
        <f t="shared" si="205"/>
        <v>-6</v>
      </c>
      <c r="K323" s="16">
        <f t="shared" si="205"/>
        <v>-3</v>
      </c>
      <c r="L323" s="16">
        <f t="shared" si="205"/>
        <v>3</v>
      </c>
      <c r="M323" s="16">
        <f t="shared" si="205"/>
        <v>3</v>
      </c>
      <c r="N323" s="16">
        <f t="shared" si="205"/>
        <v>-2</v>
      </c>
      <c r="O323" s="16">
        <f t="shared" si="205"/>
        <v>-3</v>
      </c>
      <c r="P323" s="16">
        <f t="shared" si="205"/>
        <v>-2</v>
      </c>
      <c r="Q323" s="16">
        <f t="shared" si="205"/>
        <v>1</v>
      </c>
      <c r="R323" s="16">
        <f t="shared" si="205"/>
        <v>-7</v>
      </c>
      <c r="S323" s="16">
        <f t="shared" si="205"/>
        <v>0</v>
      </c>
      <c r="T323" s="16">
        <f t="shared" si="205"/>
        <v>-1</v>
      </c>
      <c r="U323" s="16">
        <f t="shared" si="205"/>
        <v>6</v>
      </c>
      <c r="V323" s="16">
        <f t="shared" si="205"/>
        <v>3</v>
      </c>
      <c r="W323" s="16">
        <f t="shared" si="205"/>
        <v>4</v>
      </c>
      <c r="X323" s="16">
        <f t="shared" si="205"/>
        <v>-2</v>
      </c>
      <c r="Y323" s="255">
        <f t="shared" si="205"/>
        <v>-12</v>
      </c>
      <c r="Z323" s="16">
        <f t="shared" si="205"/>
        <v>1</v>
      </c>
      <c r="AA323" s="16">
        <f t="shared" si="205"/>
        <v>-8</v>
      </c>
      <c r="AB323" s="253">
        <f t="shared" si="205"/>
        <v>12</v>
      </c>
      <c r="AC323" s="16">
        <f t="shared" si="205"/>
        <v>0</v>
      </c>
      <c r="AD323" s="256"/>
      <c r="AE323" s="256"/>
      <c r="AF323" s="256"/>
      <c r="AG323" s="25">
        <f>SUM(B323:AF323)</f>
        <v>-16</v>
      </c>
      <c r="AH323" s="153">
        <f>AVERAGE(B323:AF323)</f>
        <v>-0.5714285714285714</v>
      </c>
      <c r="AI323" s="137">
        <f>MAX(B323:AF323)</f>
        <v>12</v>
      </c>
      <c r="AJ323" s="146">
        <f>MIN(B323:AF323)</f>
        <v>-12</v>
      </c>
      <c r="AK323" s="361">
        <f>AH323</f>
        <v>-0.5714285714285714</v>
      </c>
      <c r="AL323" s="88" t="s">
        <v>115</v>
      </c>
      <c r="AN323" s="361">
        <f>AK343</f>
        <v>-9.6774193548387094E-2</v>
      </c>
      <c r="AO323" s="88" t="s">
        <v>120</v>
      </c>
    </row>
    <row r="324" spans="1:41" ht="15.6" x14ac:dyDescent="0.3">
      <c r="A324" s="280" t="s">
        <v>63</v>
      </c>
      <c r="B324" s="248">
        <v>1</v>
      </c>
      <c r="C324" s="256">
        <v>2</v>
      </c>
      <c r="D324" s="256">
        <v>3</v>
      </c>
      <c r="E324" s="256">
        <v>4</v>
      </c>
      <c r="F324" s="256">
        <v>5</v>
      </c>
      <c r="G324" s="256">
        <v>6</v>
      </c>
      <c r="H324" s="256">
        <v>7</v>
      </c>
      <c r="I324" s="256">
        <v>8</v>
      </c>
      <c r="J324" s="256">
        <v>9</v>
      </c>
      <c r="K324" s="256">
        <v>10</v>
      </c>
      <c r="L324" s="256">
        <v>11</v>
      </c>
      <c r="M324" s="256">
        <v>12</v>
      </c>
      <c r="N324" s="256">
        <v>13</v>
      </c>
      <c r="O324" s="256">
        <v>14</v>
      </c>
      <c r="P324" s="256">
        <v>15</v>
      </c>
      <c r="Q324" s="256">
        <v>16</v>
      </c>
      <c r="R324" s="256">
        <v>17</v>
      </c>
      <c r="S324" s="256">
        <v>18</v>
      </c>
      <c r="T324" s="256">
        <v>19</v>
      </c>
      <c r="U324" s="256">
        <v>20</v>
      </c>
      <c r="V324" s="256">
        <v>21</v>
      </c>
      <c r="W324" s="256">
        <v>22</v>
      </c>
      <c r="X324" s="256">
        <v>23</v>
      </c>
      <c r="Y324" s="256">
        <v>24</v>
      </c>
      <c r="Z324" s="256">
        <v>25</v>
      </c>
      <c r="AA324" s="256">
        <v>26</v>
      </c>
      <c r="AB324" s="256">
        <v>27</v>
      </c>
      <c r="AC324" s="256">
        <v>28</v>
      </c>
      <c r="AD324" s="256">
        <v>29</v>
      </c>
      <c r="AE324" s="256">
        <v>30</v>
      </c>
      <c r="AF324" s="256">
        <v>31</v>
      </c>
      <c r="AG324" s="8" t="s">
        <v>0</v>
      </c>
      <c r="AH324" s="257" t="s">
        <v>1</v>
      </c>
      <c r="AI324" s="258" t="s">
        <v>2</v>
      </c>
      <c r="AJ324" s="259" t="s">
        <v>3</v>
      </c>
      <c r="AL324" s="88"/>
      <c r="AN324" s="362">
        <f>AK347</f>
        <v>1.4193548387096775</v>
      </c>
      <c r="AO324" s="56" t="s">
        <v>121</v>
      </c>
    </row>
    <row r="325" spans="1:41" x14ac:dyDescent="0.25">
      <c r="A325" s="12" t="s">
        <v>7</v>
      </c>
      <c r="B325" s="251">
        <f>B$32</f>
        <v>50</v>
      </c>
      <c r="C325" s="265">
        <f t="shared" ref="C325:AJ325" si="206">C$32</f>
        <v>60</v>
      </c>
      <c r="D325" s="265">
        <f t="shared" si="206"/>
        <v>65</v>
      </c>
      <c r="E325" s="265">
        <f t="shared" si="206"/>
        <v>50</v>
      </c>
      <c r="F325" s="265">
        <f t="shared" si="206"/>
        <v>50</v>
      </c>
      <c r="G325" s="265">
        <f t="shared" si="206"/>
        <v>55</v>
      </c>
      <c r="H325" s="265">
        <f t="shared" si="206"/>
        <v>40</v>
      </c>
      <c r="I325" s="265">
        <f t="shared" si="206"/>
        <v>45</v>
      </c>
      <c r="J325" s="265">
        <f t="shared" si="206"/>
        <v>50</v>
      </c>
      <c r="K325" s="265">
        <f t="shared" si="206"/>
        <v>70</v>
      </c>
      <c r="L325" s="265">
        <f t="shared" si="206"/>
        <v>65</v>
      </c>
      <c r="M325" s="265">
        <f t="shared" si="206"/>
        <v>65</v>
      </c>
      <c r="N325" s="265">
        <f t="shared" si="206"/>
        <v>60</v>
      </c>
      <c r="O325" s="265">
        <f t="shared" si="206"/>
        <v>60</v>
      </c>
      <c r="P325" s="265">
        <f t="shared" si="206"/>
        <v>55</v>
      </c>
      <c r="Q325" s="265">
        <f t="shared" si="206"/>
        <v>55</v>
      </c>
      <c r="R325" s="265">
        <f t="shared" si="206"/>
        <v>52</v>
      </c>
      <c r="S325" s="265">
        <f t="shared" si="206"/>
        <v>55</v>
      </c>
      <c r="T325" s="265">
        <f t="shared" si="206"/>
        <v>65</v>
      </c>
      <c r="U325" s="265">
        <f t="shared" si="206"/>
        <v>78</v>
      </c>
      <c r="V325" s="265">
        <f t="shared" si="206"/>
        <v>78</v>
      </c>
      <c r="W325" s="265">
        <f t="shared" si="206"/>
        <v>75</v>
      </c>
      <c r="X325" s="265">
        <f t="shared" si="206"/>
        <v>73</v>
      </c>
      <c r="Y325" s="265">
        <f t="shared" si="206"/>
        <v>60</v>
      </c>
      <c r="Z325" s="265">
        <f t="shared" si="206"/>
        <v>55</v>
      </c>
      <c r="AA325" s="265">
        <f t="shared" si="206"/>
        <v>51</v>
      </c>
      <c r="AB325" s="265">
        <f t="shared" si="206"/>
        <v>52</v>
      </c>
      <c r="AC325" s="265">
        <f t="shared" si="206"/>
        <v>50</v>
      </c>
      <c r="AD325" s="265">
        <f t="shared" si="206"/>
        <v>55</v>
      </c>
      <c r="AE325" s="265">
        <f t="shared" si="206"/>
        <v>70</v>
      </c>
      <c r="AF325" s="265">
        <f t="shared" si="206"/>
        <v>68</v>
      </c>
      <c r="AG325" s="268">
        <f t="shared" si="206"/>
        <v>1832</v>
      </c>
      <c r="AH325" s="90">
        <f t="shared" si="206"/>
        <v>59.096774193548384</v>
      </c>
      <c r="AI325" s="265">
        <f t="shared" si="206"/>
        <v>78</v>
      </c>
      <c r="AJ325" s="265">
        <f t="shared" si="206"/>
        <v>40</v>
      </c>
      <c r="AK325" s="30"/>
      <c r="AL325" s="88"/>
      <c r="AN325" s="362">
        <f>AK351</f>
        <v>1.9</v>
      </c>
      <c r="AO325" s="56" t="s">
        <v>122</v>
      </c>
    </row>
    <row r="326" spans="1:41" x14ac:dyDescent="0.25">
      <c r="A326" t="s">
        <v>61</v>
      </c>
      <c r="B326" s="251">
        <f>B$38</f>
        <v>51</v>
      </c>
      <c r="C326" s="265">
        <f t="shared" ref="C326:AJ326" si="207">C$38</f>
        <v>68</v>
      </c>
      <c r="D326" s="265">
        <f t="shared" si="207"/>
        <v>73</v>
      </c>
      <c r="E326" s="265">
        <f t="shared" si="207"/>
        <v>57</v>
      </c>
      <c r="F326" s="265">
        <f t="shared" si="207"/>
        <v>50</v>
      </c>
      <c r="G326" s="265">
        <f t="shared" si="207"/>
        <v>59</v>
      </c>
      <c r="H326" s="265">
        <f t="shared" si="207"/>
        <v>44</v>
      </c>
      <c r="I326" s="265">
        <f t="shared" si="207"/>
        <v>57</v>
      </c>
      <c r="J326" s="265">
        <f t="shared" si="207"/>
        <v>54</v>
      </c>
      <c r="K326" s="265">
        <f t="shared" si="207"/>
        <v>70</v>
      </c>
      <c r="L326" s="265">
        <f t="shared" si="207"/>
        <v>60</v>
      </c>
      <c r="M326" s="265">
        <f t="shared" si="207"/>
        <v>64</v>
      </c>
      <c r="N326" s="265">
        <f t="shared" si="207"/>
        <v>54</v>
      </c>
      <c r="O326" s="265">
        <f t="shared" si="207"/>
        <v>56</v>
      </c>
      <c r="P326" s="265">
        <f t="shared" si="207"/>
        <v>55</v>
      </c>
      <c r="Q326" s="265">
        <f t="shared" si="207"/>
        <v>55</v>
      </c>
      <c r="R326" s="265">
        <f t="shared" si="207"/>
        <v>51</v>
      </c>
      <c r="S326" s="265">
        <f t="shared" si="207"/>
        <v>54</v>
      </c>
      <c r="T326" s="265">
        <f t="shared" si="207"/>
        <v>63</v>
      </c>
      <c r="U326" s="265">
        <f t="shared" si="207"/>
        <v>83</v>
      </c>
      <c r="V326" s="265">
        <f t="shared" si="207"/>
        <v>87</v>
      </c>
      <c r="W326" s="265">
        <f t="shared" si="207"/>
        <v>82</v>
      </c>
      <c r="X326" s="265">
        <f t="shared" si="207"/>
        <v>75</v>
      </c>
      <c r="Y326" s="265">
        <f t="shared" si="207"/>
        <v>64</v>
      </c>
      <c r="Z326" s="265">
        <f t="shared" si="207"/>
        <v>53</v>
      </c>
      <c r="AA326" s="265">
        <f t="shared" si="207"/>
        <v>51</v>
      </c>
      <c r="AB326" s="265">
        <f t="shared" si="207"/>
        <v>50</v>
      </c>
      <c r="AC326" s="265">
        <f t="shared" si="207"/>
        <v>57</v>
      </c>
      <c r="AD326" s="265">
        <f t="shared" si="207"/>
        <v>66</v>
      </c>
      <c r="AE326" s="265">
        <f t="shared" si="207"/>
        <v>76</v>
      </c>
      <c r="AF326" s="265">
        <f t="shared" si="207"/>
        <v>62</v>
      </c>
      <c r="AG326" s="268">
        <f t="shared" si="207"/>
        <v>1901</v>
      </c>
      <c r="AH326" s="90">
        <f t="shared" si="207"/>
        <v>61.322580645161288</v>
      </c>
      <c r="AI326" s="265">
        <f t="shared" si="207"/>
        <v>87</v>
      </c>
      <c r="AJ326" s="265">
        <f t="shared" si="207"/>
        <v>44</v>
      </c>
      <c r="AK326" s="30"/>
      <c r="AL326" s="88"/>
      <c r="AN326" s="362">
        <f>AK355</f>
        <v>1.2258064516129032</v>
      </c>
      <c r="AO326" s="56" t="s">
        <v>123</v>
      </c>
    </row>
    <row r="327" spans="1:41" ht="13.8" thickBot="1" x14ac:dyDescent="0.3">
      <c r="A327" s="252" t="s">
        <v>6</v>
      </c>
      <c r="B327" s="17">
        <f t="shared" ref="B327:AF327" si="208">B325-B326</f>
        <v>-1</v>
      </c>
      <c r="C327" s="16">
        <f t="shared" si="208"/>
        <v>-8</v>
      </c>
      <c r="D327" s="16">
        <f t="shared" si="208"/>
        <v>-8</v>
      </c>
      <c r="E327" s="16">
        <f t="shared" si="208"/>
        <v>-7</v>
      </c>
      <c r="F327" s="16">
        <f t="shared" si="208"/>
        <v>0</v>
      </c>
      <c r="G327" s="16">
        <f t="shared" si="208"/>
        <v>-4</v>
      </c>
      <c r="H327" s="16">
        <f t="shared" si="208"/>
        <v>-4</v>
      </c>
      <c r="I327" s="16">
        <f t="shared" si="208"/>
        <v>-12</v>
      </c>
      <c r="J327" s="16">
        <f t="shared" si="208"/>
        <v>-4</v>
      </c>
      <c r="K327" s="16">
        <f t="shared" si="208"/>
        <v>0</v>
      </c>
      <c r="L327" s="16">
        <f t="shared" si="208"/>
        <v>5</v>
      </c>
      <c r="M327" s="16">
        <f t="shared" si="208"/>
        <v>1</v>
      </c>
      <c r="N327" s="16">
        <f t="shared" si="208"/>
        <v>6</v>
      </c>
      <c r="O327" s="16">
        <f t="shared" si="208"/>
        <v>4</v>
      </c>
      <c r="P327" s="16">
        <f t="shared" si="208"/>
        <v>0</v>
      </c>
      <c r="Q327" s="16">
        <f t="shared" si="208"/>
        <v>0</v>
      </c>
      <c r="R327" s="16">
        <f t="shared" si="208"/>
        <v>1</v>
      </c>
      <c r="S327" s="16">
        <f t="shared" si="208"/>
        <v>1</v>
      </c>
      <c r="T327" s="16">
        <f t="shared" si="208"/>
        <v>2</v>
      </c>
      <c r="U327" s="16">
        <f t="shared" si="208"/>
        <v>-5</v>
      </c>
      <c r="V327" s="16">
        <f t="shared" si="208"/>
        <v>-9</v>
      </c>
      <c r="W327" s="16">
        <f t="shared" si="208"/>
        <v>-7</v>
      </c>
      <c r="X327" s="16">
        <f t="shared" si="208"/>
        <v>-2</v>
      </c>
      <c r="Y327" s="254">
        <f t="shared" si="208"/>
        <v>-4</v>
      </c>
      <c r="Z327" s="16">
        <f t="shared" si="208"/>
        <v>2</v>
      </c>
      <c r="AA327" s="16">
        <f t="shared" si="208"/>
        <v>0</v>
      </c>
      <c r="AB327" s="16">
        <f t="shared" si="208"/>
        <v>2</v>
      </c>
      <c r="AC327" s="16">
        <f t="shared" si="208"/>
        <v>-7</v>
      </c>
      <c r="AD327" s="16">
        <f t="shared" si="208"/>
        <v>-11</v>
      </c>
      <c r="AE327" s="16">
        <f t="shared" si="208"/>
        <v>-6</v>
      </c>
      <c r="AF327" s="16">
        <f t="shared" si="208"/>
        <v>6</v>
      </c>
      <c r="AG327" s="25">
        <f>SUM(B327:AF327)</f>
        <v>-69</v>
      </c>
      <c r="AH327" s="153">
        <f>AVERAGE(B327:AF327)</f>
        <v>-2.225806451612903</v>
      </c>
      <c r="AI327" s="137">
        <f>MAX(B327:AF327)</f>
        <v>6</v>
      </c>
      <c r="AJ327" s="146">
        <f>MIN(B327:AF327)</f>
        <v>-12</v>
      </c>
      <c r="AK327" s="361">
        <f>AH327</f>
        <v>-2.225806451612903</v>
      </c>
      <c r="AL327" s="88" t="s">
        <v>116</v>
      </c>
      <c r="AN327" s="361">
        <f>AK359</f>
        <v>-4.3</v>
      </c>
      <c r="AO327" s="88" t="s">
        <v>124</v>
      </c>
    </row>
    <row r="328" spans="1:41" ht="15.6" x14ac:dyDescent="0.3">
      <c r="A328" s="280" t="s">
        <v>64</v>
      </c>
      <c r="B328" s="248">
        <v>1</v>
      </c>
      <c r="C328" s="256">
        <v>2</v>
      </c>
      <c r="D328" s="256">
        <v>3</v>
      </c>
      <c r="E328" s="256">
        <v>4</v>
      </c>
      <c r="F328" s="256">
        <v>5</v>
      </c>
      <c r="G328" s="256">
        <v>6</v>
      </c>
      <c r="H328" s="256">
        <v>7</v>
      </c>
      <c r="I328" s="256">
        <v>8</v>
      </c>
      <c r="J328" s="256">
        <v>9</v>
      </c>
      <c r="K328" s="256">
        <v>10</v>
      </c>
      <c r="L328" s="256">
        <v>11</v>
      </c>
      <c r="M328" s="256">
        <v>12</v>
      </c>
      <c r="N328" s="256">
        <v>13</v>
      </c>
      <c r="O328" s="256">
        <v>14</v>
      </c>
      <c r="P328" s="256">
        <v>15</v>
      </c>
      <c r="Q328" s="256">
        <v>16</v>
      </c>
      <c r="R328" s="256">
        <v>17</v>
      </c>
      <c r="S328" s="256">
        <v>18</v>
      </c>
      <c r="T328" s="256">
        <v>19</v>
      </c>
      <c r="U328" s="256">
        <v>20</v>
      </c>
      <c r="V328" s="256">
        <v>21</v>
      </c>
      <c r="W328" s="256">
        <v>22</v>
      </c>
      <c r="X328" s="256">
        <v>23</v>
      </c>
      <c r="Y328" s="256">
        <v>24</v>
      </c>
      <c r="Z328" s="256">
        <v>25</v>
      </c>
      <c r="AA328" s="256">
        <v>26</v>
      </c>
      <c r="AB328" s="256">
        <v>27</v>
      </c>
      <c r="AC328" s="256">
        <v>28</v>
      </c>
      <c r="AD328" s="256">
        <v>29</v>
      </c>
      <c r="AE328" s="256">
        <v>30</v>
      </c>
      <c r="AF328" s="256">
        <v>31</v>
      </c>
      <c r="AG328" s="8" t="s">
        <v>0</v>
      </c>
      <c r="AH328" s="257" t="s">
        <v>1</v>
      </c>
      <c r="AI328" s="258" t="s">
        <v>2</v>
      </c>
      <c r="AJ328" s="259" t="s">
        <v>3</v>
      </c>
      <c r="AL328" s="88"/>
      <c r="AN328" s="361">
        <f>AK363</f>
        <v>-3.4516129032258065</v>
      </c>
      <c r="AO328" s="88" t="s">
        <v>125</v>
      </c>
    </row>
    <row r="329" spans="1:41" x14ac:dyDescent="0.25">
      <c r="A329" s="12" t="s">
        <v>7</v>
      </c>
      <c r="B329" s="251">
        <f>B$45</f>
        <v>62</v>
      </c>
      <c r="C329" s="265">
        <f t="shared" ref="C329:AJ329" si="209">C$45</f>
        <v>60</v>
      </c>
      <c r="D329" s="265">
        <f t="shared" si="209"/>
        <v>68</v>
      </c>
      <c r="E329" s="265">
        <f t="shared" si="209"/>
        <v>65</v>
      </c>
      <c r="F329" s="265">
        <f t="shared" si="209"/>
        <v>75</v>
      </c>
      <c r="G329" s="265">
        <f t="shared" si="209"/>
        <v>75</v>
      </c>
      <c r="H329" s="265">
        <f t="shared" si="209"/>
        <v>65</v>
      </c>
      <c r="I329" s="265">
        <f t="shared" si="209"/>
        <v>65</v>
      </c>
      <c r="J329" s="265">
        <f t="shared" si="209"/>
        <v>68</v>
      </c>
      <c r="K329" s="265">
        <f t="shared" si="209"/>
        <v>60</v>
      </c>
      <c r="L329" s="265">
        <f t="shared" si="209"/>
        <v>68</v>
      </c>
      <c r="M329" s="265">
        <f t="shared" si="209"/>
        <v>58</v>
      </c>
      <c r="N329" s="265">
        <f t="shared" si="209"/>
        <v>65</v>
      </c>
      <c r="O329" s="265">
        <f t="shared" si="209"/>
        <v>65</v>
      </c>
      <c r="P329" s="265">
        <f t="shared" si="209"/>
        <v>70</v>
      </c>
      <c r="Q329" s="265">
        <f t="shared" si="209"/>
        <v>65</v>
      </c>
      <c r="R329" s="265">
        <f t="shared" si="209"/>
        <v>65</v>
      </c>
      <c r="S329" s="265">
        <f t="shared" si="209"/>
        <v>60</v>
      </c>
      <c r="T329" s="265">
        <f t="shared" si="209"/>
        <v>75</v>
      </c>
      <c r="U329" s="265">
        <f t="shared" si="209"/>
        <v>60</v>
      </c>
      <c r="V329" s="265">
        <f t="shared" si="209"/>
        <v>60</v>
      </c>
      <c r="W329" s="265">
        <f t="shared" si="209"/>
        <v>70</v>
      </c>
      <c r="X329" s="265">
        <f t="shared" si="209"/>
        <v>88</v>
      </c>
      <c r="Y329" s="265">
        <f t="shared" si="209"/>
        <v>75</v>
      </c>
      <c r="Z329" s="265">
        <f t="shared" si="209"/>
        <v>90</v>
      </c>
      <c r="AA329" s="265">
        <f t="shared" si="209"/>
        <v>80</v>
      </c>
      <c r="AB329" s="265">
        <f t="shared" si="209"/>
        <v>65</v>
      </c>
      <c r="AC329" s="265">
        <f t="shared" si="209"/>
        <v>72</v>
      </c>
      <c r="AD329" s="265">
        <f t="shared" si="209"/>
        <v>72</v>
      </c>
      <c r="AE329" s="265">
        <f t="shared" si="209"/>
        <v>80</v>
      </c>
      <c r="AF329" s="270" t="str">
        <f t="shared" si="209"/>
        <v xml:space="preserve"> </v>
      </c>
      <c r="AG329" s="268">
        <f t="shared" si="209"/>
        <v>2066</v>
      </c>
      <c r="AH329" s="90">
        <f t="shared" si="209"/>
        <v>68.86666666666666</v>
      </c>
      <c r="AI329" s="265">
        <f t="shared" si="209"/>
        <v>90</v>
      </c>
      <c r="AJ329" s="265">
        <f t="shared" si="209"/>
        <v>58</v>
      </c>
      <c r="AL329" s="88"/>
    </row>
    <row r="330" spans="1:41" x14ac:dyDescent="0.25">
      <c r="A330" t="s">
        <v>61</v>
      </c>
      <c r="B330" s="251">
        <f>B$51</f>
        <v>61</v>
      </c>
      <c r="C330" s="265">
        <f t="shared" ref="C330:AJ330" si="210">C$51</f>
        <v>64</v>
      </c>
      <c r="D330" s="265">
        <f t="shared" si="210"/>
        <v>70</v>
      </c>
      <c r="E330" s="265">
        <f t="shared" si="210"/>
        <v>50</v>
      </c>
      <c r="F330" s="265">
        <f t="shared" si="210"/>
        <v>77</v>
      </c>
      <c r="G330" s="265">
        <f t="shared" si="210"/>
        <v>70</v>
      </c>
      <c r="H330" s="265">
        <f t="shared" si="210"/>
        <v>64</v>
      </c>
      <c r="I330" s="265">
        <f t="shared" si="210"/>
        <v>68</v>
      </c>
      <c r="J330" s="265">
        <f t="shared" si="210"/>
        <v>77</v>
      </c>
      <c r="K330" s="265">
        <f t="shared" si="210"/>
        <v>62</v>
      </c>
      <c r="L330" s="265">
        <f t="shared" si="210"/>
        <v>67</v>
      </c>
      <c r="M330" s="265">
        <f t="shared" si="210"/>
        <v>60</v>
      </c>
      <c r="N330" s="265">
        <f t="shared" si="210"/>
        <v>70</v>
      </c>
      <c r="O330" s="265">
        <f t="shared" si="210"/>
        <v>80</v>
      </c>
      <c r="P330" s="265">
        <f t="shared" si="210"/>
        <v>72</v>
      </c>
      <c r="Q330" s="265">
        <f t="shared" si="210"/>
        <v>73</v>
      </c>
      <c r="R330" s="265">
        <f t="shared" si="210"/>
        <v>61</v>
      </c>
      <c r="S330" s="265">
        <f t="shared" si="210"/>
        <v>73</v>
      </c>
      <c r="T330" s="265">
        <f t="shared" si="210"/>
        <v>80</v>
      </c>
      <c r="U330" s="265">
        <f t="shared" si="210"/>
        <v>44</v>
      </c>
      <c r="V330" s="265">
        <f t="shared" si="210"/>
        <v>63</v>
      </c>
      <c r="W330" s="265">
        <f t="shared" si="210"/>
        <v>76</v>
      </c>
      <c r="X330" s="265">
        <f t="shared" si="210"/>
        <v>88</v>
      </c>
      <c r="Y330" s="265">
        <f t="shared" si="210"/>
        <v>90</v>
      </c>
      <c r="Z330" s="265">
        <f t="shared" si="210"/>
        <v>89</v>
      </c>
      <c r="AA330" s="265">
        <f t="shared" si="210"/>
        <v>71</v>
      </c>
      <c r="AB330" s="265">
        <f t="shared" si="210"/>
        <v>64</v>
      </c>
      <c r="AC330" s="265">
        <f t="shared" si="210"/>
        <v>77</v>
      </c>
      <c r="AD330" s="265">
        <f t="shared" si="210"/>
        <v>79</v>
      </c>
      <c r="AE330" s="265">
        <f t="shared" si="210"/>
        <v>84</v>
      </c>
      <c r="AF330" s="270" t="str">
        <f t="shared" si="210"/>
        <v xml:space="preserve"> </v>
      </c>
      <c r="AG330" s="268">
        <f t="shared" si="210"/>
        <v>2124</v>
      </c>
      <c r="AH330" s="90">
        <f t="shared" si="210"/>
        <v>70.8</v>
      </c>
      <c r="AI330" s="265">
        <f t="shared" si="210"/>
        <v>90</v>
      </c>
      <c r="AJ330" s="265">
        <f t="shared" si="210"/>
        <v>44</v>
      </c>
      <c r="AL330" s="88"/>
    </row>
    <row r="331" spans="1:41" ht="13.8" thickBot="1" x14ac:dyDescent="0.3">
      <c r="A331" s="252" t="s">
        <v>6</v>
      </c>
      <c r="B331" s="17">
        <f t="shared" ref="B331:AE331" si="211">B329-B330</f>
        <v>1</v>
      </c>
      <c r="C331" s="16">
        <f t="shared" si="211"/>
        <v>-4</v>
      </c>
      <c r="D331" s="16">
        <f t="shared" si="211"/>
        <v>-2</v>
      </c>
      <c r="E331" s="16">
        <f t="shared" si="211"/>
        <v>15</v>
      </c>
      <c r="F331" s="16">
        <f t="shared" si="211"/>
        <v>-2</v>
      </c>
      <c r="G331" s="16">
        <f t="shared" si="211"/>
        <v>5</v>
      </c>
      <c r="H331" s="16">
        <f t="shared" si="211"/>
        <v>1</v>
      </c>
      <c r="I331" s="16">
        <f t="shared" si="211"/>
        <v>-3</v>
      </c>
      <c r="J331" s="16">
        <f t="shared" si="211"/>
        <v>-9</v>
      </c>
      <c r="K331" s="16">
        <f t="shared" si="211"/>
        <v>-2</v>
      </c>
      <c r="L331" s="16">
        <f t="shared" si="211"/>
        <v>1</v>
      </c>
      <c r="M331" s="16">
        <f t="shared" si="211"/>
        <v>-2</v>
      </c>
      <c r="N331" s="16">
        <f t="shared" si="211"/>
        <v>-5</v>
      </c>
      <c r="O331" s="16">
        <f t="shared" si="211"/>
        <v>-15</v>
      </c>
      <c r="P331" s="16">
        <f t="shared" si="211"/>
        <v>-2</v>
      </c>
      <c r="Q331" s="16">
        <f t="shared" si="211"/>
        <v>-8</v>
      </c>
      <c r="R331" s="16">
        <f t="shared" si="211"/>
        <v>4</v>
      </c>
      <c r="S331" s="16">
        <f t="shared" si="211"/>
        <v>-13</v>
      </c>
      <c r="T331" s="16">
        <f t="shared" si="211"/>
        <v>-5</v>
      </c>
      <c r="U331" s="16">
        <f t="shared" si="211"/>
        <v>16</v>
      </c>
      <c r="V331" s="16">
        <f t="shared" si="211"/>
        <v>-3</v>
      </c>
      <c r="W331" s="16">
        <f t="shared" si="211"/>
        <v>-6</v>
      </c>
      <c r="X331" s="16">
        <f t="shared" si="211"/>
        <v>0</v>
      </c>
      <c r="Y331" s="254">
        <f t="shared" si="211"/>
        <v>-15</v>
      </c>
      <c r="Z331" s="16">
        <f t="shared" si="211"/>
        <v>1</v>
      </c>
      <c r="AA331" s="16">
        <f t="shared" si="211"/>
        <v>9</v>
      </c>
      <c r="AB331" s="16">
        <f t="shared" si="211"/>
        <v>1</v>
      </c>
      <c r="AC331" s="16">
        <f t="shared" si="211"/>
        <v>-5</v>
      </c>
      <c r="AD331" s="16">
        <f t="shared" si="211"/>
        <v>-7</v>
      </c>
      <c r="AE331" s="16">
        <f t="shared" si="211"/>
        <v>-4</v>
      </c>
      <c r="AF331" s="96" t="s">
        <v>4</v>
      </c>
      <c r="AG331" s="25">
        <f>SUM(B331:AF331)</f>
        <v>-58</v>
      </c>
      <c r="AH331" s="153">
        <f>AVERAGE(B331:AF331)</f>
        <v>-1.9333333333333333</v>
      </c>
      <c r="AI331" s="137">
        <f>MAX(B331:AF331)</f>
        <v>16</v>
      </c>
      <c r="AJ331" s="146">
        <f>MIN(B331:AF331)</f>
        <v>-15</v>
      </c>
      <c r="AK331" s="361">
        <f>AH331</f>
        <v>-1.9333333333333333</v>
      </c>
      <c r="AL331" s="88" t="s">
        <v>117</v>
      </c>
    </row>
    <row r="332" spans="1:41" ht="15.6" x14ac:dyDescent="0.3">
      <c r="A332" s="280" t="s">
        <v>65</v>
      </c>
      <c r="B332" s="248">
        <v>1</v>
      </c>
      <c r="C332" s="256">
        <v>2</v>
      </c>
      <c r="D332" s="256">
        <v>3</v>
      </c>
      <c r="E332" s="256">
        <v>4</v>
      </c>
      <c r="F332" s="256">
        <v>5</v>
      </c>
      <c r="G332" s="256">
        <v>6</v>
      </c>
      <c r="H332" s="256">
        <v>7</v>
      </c>
      <c r="I332" s="256">
        <v>8</v>
      </c>
      <c r="J332" s="256">
        <v>9</v>
      </c>
      <c r="K332" s="256">
        <v>10</v>
      </c>
      <c r="L332" s="256">
        <v>11</v>
      </c>
      <c r="M332" s="256">
        <v>12</v>
      </c>
      <c r="N332" s="256">
        <v>13</v>
      </c>
      <c r="O332" s="256">
        <v>14</v>
      </c>
      <c r="P332" s="256">
        <v>15</v>
      </c>
      <c r="Q332" s="256">
        <v>16</v>
      </c>
      <c r="R332" s="256">
        <v>17</v>
      </c>
      <c r="S332" s="256">
        <v>18</v>
      </c>
      <c r="T332" s="256">
        <v>19</v>
      </c>
      <c r="U332" s="256">
        <v>20</v>
      </c>
      <c r="V332" s="256">
        <v>21</v>
      </c>
      <c r="W332" s="256">
        <v>22</v>
      </c>
      <c r="X332" s="256">
        <v>23</v>
      </c>
      <c r="Y332" s="256">
        <v>24</v>
      </c>
      <c r="Z332" s="256">
        <v>25</v>
      </c>
      <c r="AA332" s="256">
        <v>26</v>
      </c>
      <c r="AB332" s="256">
        <v>27</v>
      </c>
      <c r="AC332" s="256">
        <v>28</v>
      </c>
      <c r="AD332" s="256">
        <v>29</v>
      </c>
      <c r="AE332" s="256">
        <v>30</v>
      </c>
      <c r="AF332" s="256">
        <v>31</v>
      </c>
      <c r="AG332" s="8" t="s">
        <v>0</v>
      </c>
      <c r="AH332" s="257" t="s">
        <v>1</v>
      </c>
      <c r="AI332" s="258" t="s">
        <v>2</v>
      </c>
      <c r="AJ332" s="259" t="s">
        <v>3</v>
      </c>
      <c r="AL332" s="56"/>
    </row>
    <row r="333" spans="1:41" x14ac:dyDescent="0.25">
      <c r="A333" s="12" t="s">
        <v>7</v>
      </c>
      <c r="B333" s="251">
        <f>B$58</f>
        <v>80</v>
      </c>
      <c r="C333" s="265">
        <f t="shared" ref="C333:AJ333" si="212">C$58</f>
        <v>66</v>
      </c>
      <c r="D333" s="265">
        <f t="shared" si="212"/>
        <v>60</v>
      </c>
      <c r="E333" s="265">
        <f t="shared" si="212"/>
        <v>60</v>
      </c>
      <c r="F333" s="265">
        <f t="shared" si="212"/>
        <v>65</v>
      </c>
      <c r="G333" s="265">
        <f t="shared" si="212"/>
        <v>65</v>
      </c>
      <c r="H333" s="265">
        <f t="shared" si="212"/>
        <v>70</v>
      </c>
      <c r="I333" s="265">
        <f t="shared" si="212"/>
        <v>78</v>
      </c>
      <c r="J333" s="265">
        <f t="shared" si="212"/>
        <v>70</v>
      </c>
      <c r="K333" s="265">
        <f t="shared" si="212"/>
        <v>75</v>
      </c>
      <c r="L333" s="265">
        <f t="shared" si="212"/>
        <v>85</v>
      </c>
      <c r="M333" s="265">
        <f t="shared" si="212"/>
        <v>82</v>
      </c>
      <c r="N333" s="265">
        <f t="shared" si="212"/>
        <v>80</v>
      </c>
      <c r="O333" s="265">
        <f t="shared" si="212"/>
        <v>82</v>
      </c>
      <c r="P333" s="265">
        <f t="shared" si="212"/>
        <v>80</v>
      </c>
      <c r="Q333" s="265">
        <f t="shared" si="212"/>
        <v>80</v>
      </c>
      <c r="R333" s="265">
        <f t="shared" si="212"/>
        <v>80</v>
      </c>
      <c r="S333" s="265">
        <f t="shared" si="212"/>
        <v>80</v>
      </c>
      <c r="T333" s="265">
        <f t="shared" si="212"/>
        <v>80</v>
      </c>
      <c r="U333" s="265">
        <f t="shared" si="212"/>
        <v>80</v>
      </c>
      <c r="V333" s="265">
        <f t="shared" si="212"/>
        <v>75</v>
      </c>
      <c r="W333" s="265">
        <f t="shared" si="212"/>
        <v>75</v>
      </c>
      <c r="X333" s="265">
        <f t="shared" si="212"/>
        <v>78</v>
      </c>
      <c r="Y333" s="265">
        <f t="shared" si="212"/>
        <v>80</v>
      </c>
      <c r="Z333" s="265">
        <f t="shared" si="212"/>
        <v>80</v>
      </c>
      <c r="AA333" s="265">
        <f t="shared" si="212"/>
        <v>78</v>
      </c>
      <c r="AB333" s="265">
        <f t="shared" si="212"/>
        <v>78</v>
      </c>
      <c r="AC333" s="265">
        <f t="shared" si="212"/>
        <v>78</v>
      </c>
      <c r="AD333" s="265">
        <f t="shared" si="212"/>
        <v>80</v>
      </c>
      <c r="AE333" s="265">
        <f t="shared" si="212"/>
        <v>78</v>
      </c>
      <c r="AF333" s="265">
        <f t="shared" si="212"/>
        <v>78</v>
      </c>
      <c r="AG333" s="268">
        <f t="shared" si="212"/>
        <v>2356</v>
      </c>
      <c r="AH333" s="90">
        <f t="shared" si="212"/>
        <v>76</v>
      </c>
      <c r="AI333" s="265">
        <f t="shared" si="212"/>
        <v>85</v>
      </c>
      <c r="AJ333" s="265">
        <f t="shared" si="212"/>
        <v>60</v>
      </c>
      <c r="AL333" s="56"/>
    </row>
    <row r="334" spans="1:41" x14ac:dyDescent="0.25">
      <c r="A334" t="s">
        <v>61</v>
      </c>
      <c r="B334" s="251">
        <f>B$64</f>
        <v>68</v>
      </c>
      <c r="C334" s="265">
        <f t="shared" ref="C334:AJ334" si="213">C$64</f>
        <v>60</v>
      </c>
      <c r="D334" s="265">
        <f t="shared" si="213"/>
        <v>60</v>
      </c>
      <c r="E334" s="265">
        <f t="shared" si="213"/>
        <v>71</v>
      </c>
      <c r="F334" s="265">
        <f t="shared" si="213"/>
        <v>61</v>
      </c>
      <c r="G334" s="265">
        <f t="shared" si="213"/>
        <v>80</v>
      </c>
      <c r="H334" s="265">
        <f t="shared" si="213"/>
        <v>87</v>
      </c>
      <c r="I334" s="265">
        <f t="shared" si="213"/>
        <v>71</v>
      </c>
      <c r="J334" s="265">
        <f t="shared" si="213"/>
        <v>77</v>
      </c>
      <c r="K334" s="265">
        <f t="shared" si="213"/>
        <v>84</v>
      </c>
      <c r="L334" s="265">
        <f t="shared" si="213"/>
        <v>83</v>
      </c>
      <c r="M334" s="265">
        <f t="shared" si="213"/>
        <v>82</v>
      </c>
      <c r="N334" s="265">
        <f t="shared" si="213"/>
        <v>74</v>
      </c>
      <c r="O334" s="265">
        <f t="shared" si="213"/>
        <v>86</v>
      </c>
      <c r="P334" s="265">
        <f t="shared" si="213"/>
        <v>78</v>
      </c>
      <c r="Q334" s="265">
        <f t="shared" si="213"/>
        <v>76</v>
      </c>
      <c r="R334" s="265">
        <f t="shared" si="213"/>
        <v>73</v>
      </c>
      <c r="S334" s="265">
        <f t="shared" si="213"/>
        <v>78</v>
      </c>
      <c r="T334" s="265">
        <f t="shared" si="213"/>
        <v>85</v>
      </c>
      <c r="U334" s="265">
        <f t="shared" si="213"/>
        <v>85</v>
      </c>
      <c r="V334" s="265">
        <f t="shared" si="213"/>
        <v>74</v>
      </c>
      <c r="W334" s="265">
        <f t="shared" si="213"/>
        <v>70</v>
      </c>
      <c r="X334" s="265">
        <f t="shared" si="213"/>
        <v>84</v>
      </c>
      <c r="Y334" s="265">
        <f t="shared" si="213"/>
        <v>81</v>
      </c>
      <c r="Z334" s="265">
        <f t="shared" si="213"/>
        <v>70</v>
      </c>
      <c r="AA334" s="265">
        <f t="shared" si="213"/>
        <v>70</v>
      </c>
      <c r="AB334" s="265">
        <f t="shared" si="213"/>
        <v>77</v>
      </c>
      <c r="AC334" s="265">
        <f t="shared" si="213"/>
        <v>78</v>
      </c>
      <c r="AD334" s="265">
        <f t="shared" si="213"/>
        <v>78</v>
      </c>
      <c r="AE334" s="265">
        <f t="shared" si="213"/>
        <v>73</v>
      </c>
      <c r="AF334" s="265">
        <f t="shared" si="213"/>
        <v>75</v>
      </c>
      <c r="AG334" s="268">
        <f t="shared" si="213"/>
        <v>2349</v>
      </c>
      <c r="AH334" s="90">
        <f t="shared" si="213"/>
        <v>75.774193548387103</v>
      </c>
      <c r="AI334" s="265">
        <f t="shared" si="213"/>
        <v>87</v>
      </c>
      <c r="AJ334" s="265">
        <f t="shared" si="213"/>
        <v>60</v>
      </c>
      <c r="AL334" s="56"/>
    </row>
    <row r="335" spans="1:41" ht="13.8" thickBot="1" x14ac:dyDescent="0.3">
      <c r="A335" s="252" t="s">
        <v>6</v>
      </c>
      <c r="B335" s="17">
        <f t="shared" ref="B335:AF335" si="214">B333-B334</f>
        <v>12</v>
      </c>
      <c r="C335" s="16">
        <f t="shared" si="214"/>
        <v>6</v>
      </c>
      <c r="D335" s="16">
        <f t="shared" si="214"/>
        <v>0</v>
      </c>
      <c r="E335" s="16">
        <f t="shared" si="214"/>
        <v>-11</v>
      </c>
      <c r="F335" s="16">
        <f t="shared" si="214"/>
        <v>4</v>
      </c>
      <c r="G335" s="16">
        <f t="shared" si="214"/>
        <v>-15</v>
      </c>
      <c r="H335" s="16">
        <f t="shared" si="214"/>
        <v>-17</v>
      </c>
      <c r="I335" s="16">
        <f t="shared" si="214"/>
        <v>7</v>
      </c>
      <c r="J335" s="16">
        <f t="shared" si="214"/>
        <v>-7</v>
      </c>
      <c r="K335" s="16">
        <f t="shared" si="214"/>
        <v>-9</v>
      </c>
      <c r="L335" s="16">
        <f t="shared" si="214"/>
        <v>2</v>
      </c>
      <c r="M335" s="16">
        <f t="shared" si="214"/>
        <v>0</v>
      </c>
      <c r="N335" s="16">
        <f t="shared" si="214"/>
        <v>6</v>
      </c>
      <c r="O335" s="16">
        <f t="shared" si="214"/>
        <v>-4</v>
      </c>
      <c r="P335" s="16">
        <f t="shared" si="214"/>
        <v>2</v>
      </c>
      <c r="Q335" s="16">
        <f t="shared" si="214"/>
        <v>4</v>
      </c>
      <c r="R335" s="16">
        <f t="shared" si="214"/>
        <v>7</v>
      </c>
      <c r="S335" s="16">
        <f t="shared" si="214"/>
        <v>2</v>
      </c>
      <c r="T335" s="16">
        <f t="shared" si="214"/>
        <v>-5</v>
      </c>
      <c r="U335" s="16">
        <f t="shared" si="214"/>
        <v>-5</v>
      </c>
      <c r="V335" s="16">
        <f t="shared" si="214"/>
        <v>1</v>
      </c>
      <c r="W335" s="16">
        <f t="shared" si="214"/>
        <v>5</v>
      </c>
      <c r="X335" s="16">
        <f t="shared" si="214"/>
        <v>-6</v>
      </c>
      <c r="Y335" s="254">
        <f t="shared" si="214"/>
        <v>-1</v>
      </c>
      <c r="Z335" s="16">
        <f t="shared" si="214"/>
        <v>10</v>
      </c>
      <c r="AA335" s="16">
        <f t="shared" si="214"/>
        <v>8</v>
      </c>
      <c r="AB335" s="16">
        <f t="shared" si="214"/>
        <v>1</v>
      </c>
      <c r="AC335" s="16">
        <f t="shared" si="214"/>
        <v>0</v>
      </c>
      <c r="AD335" s="16">
        <f t="shared" si="214"/>
        <v>2</v>
      </c>
      <c r="AE335" s="16">
        <f t="shared" si="214"/>
        <v>5</v>
      </c>
      <c r="AF335" s="16">
        <f t="shared" si="214"/>
        <v>3</v>
      </c>
      <c r="AG335" s="25">
        <f>SUM(B335:AF335)</f>
        <v>7</v>
      </c>
      <c r="AH335" s="153">
        <f>AVERAGE(B335:AF335)</f>
        <v>0.22580645161290322</v>
      </c>
      <c r="AI335" s="137">
        <f>MAX(B335:AF335)</f>
        <v>12</v>
      </c>
      <c r="AJ335" s="146">
        <f>MIN(B335:AF335)</f>
        <v>-17</v>
      </c>
      <c r="AK335" s="362">
        <f>AH335</f>
        <v>0.22580645161290322</v>
      </c>
      <c r="AL335" s="56" t="s">
        <v>118</v>
      </c>
    </row>
    <row r="336" spans="1:41" ht="15.6" x14ac:dyDescent="0.3">
      <c r="A336" s="280" t="s">
        <v>66</v>
      </c>
      <c r="B336" s="248">
        <v>1</v>
      </c>
      <c r="C336" s="256">
        <v>2</v>
      </c>
      <c r="D336" s="256">
        <v>3</v>
      </c>
      <c r="E336" s="256">
        <v>4</v>
      </c>
      <c r="F336" s="256">
        <v>5</v>
      </c>
      <c r="G336" s="256">
        <v>6</v>
      </c>
      <c r="H336" s="256">
        <v>7</v>
      </c>
      <c r="I336" s="256">
        <v>8</v>
      </c>
      <c r="J336" s="256">
        <v>9</v>
      </c>
      <c r="K336" s="256">
        <v>10</v>
      </c>
      <c r="L336" s="256">
        <v>11</v>
      </c>
      <c r="M336" s="256">
        <v>12</v>
      </c>
      <c r="N336" s="256">
        <v>13</v>
      </c>
      <c r="O336" s="256">
        <v>14</v>
      </c>
      <c r="P336" s="256">
        <v>15</v>
      </c>
      <c r="Q336" s="256">
        <v>16</v>
      </c>
      <c r="R336" s="256">
        <v>17</v>
      </c>
      <c r="S336" s="256">
        <v>18</v>
      </c>
      <c r="T336" s="256">
        <v>19</v>
      </c>
      <c r="U336" s="256">
        <v>20</v>
      </c>
      <c r="V336" s="256">
        <v>21</v>
      </c>
      <c r="W336" s="256">
        <v>22</v>
      </c>
      <c r="X336" s="256">
        <v>23</v>
      </c>
      <c r="Y336" s="256">
        <v>24</v>
      </c>
      <c r="Z336" s="256">
        <v>25</v>
      </c>
      <c r="AA336" s="256">
        <v>26</v>
      </c>
      <c r="AB336" s="256">
        <v>27</v>
      </c>
      <c r="AC336" s="256">
        <v>28</v>
      </c>
      <c r="AD336" s="256">
        <v>29</v>
      </c>
      <c r="AE336" s="256">
        <v>30</v>
      </c>
      <c r="AF336" s="256">
        <v>31</v>
      </c>
      <c r="AG336" s="8" t="s">
        <v>0</v>
      </c>
      <c r="AH336" s="257" t="s">
        <v>1</v>
      </c>
      <c r="AI336" s="258" t="s">
        <v>2</v>
      </c>
      <c r="AJ336" s="259" t="s">
        <v>3</v>
      </c>
      <c r="AL336" s="56"/>
    </row>
    <row r="337" spans="1:38" x14ac:dyDescent="0.25">
      <c r="A337" s="12" t="s">
        <v>7</v>
      </c>
      <c r="B337" s="251">
        <f>B$71</f>
        <v>78</v>
      </c>
      <c r="C337" s="265">
        <f t="shared" ref="C337:AJ337" si="215">C$71</f>
        <v>78</v>
      </c>
      <c r="D337" s="265">
        <f t="shared" si="215"/>
        <v>85</v>
      </c>
      <c r="E337" s="265">
        <f t="shared" si="215"/>
        <v>80</v>
      </c>
      <c r="F337" s="265">
        <f t="shared" si="215"/>
        <v>90</v>
      </c>
      <c r="G337" s="265">
        <f t="shared" si="215"/>
        <v>82</v>
      </c>
      <c r="H337" s="265">
        <f t="shared" si="215"/>
        <v>80</v>
      </c>
      <c r="I337" s="265">
        <f t="shared" si="215"/>
        <v>66</v>
      </c>
      <c r="J337" s="265">
        <f t="shared" si="215"/>
        <v>75</v>
      </c>
      <c r="K337" s="265">
        <f t="shared" si="215"/>
        <v>75</v>
      </c>
      <c r="L337" s="265">
        <f t="shared" si="215"/>
        <v>80</v>
      </c>
      <c r="M337" s="265">
        <f t="shared" si="215"/>
        <v>90</v>
      </c>
      <c r="N337" s="265">
        <f t="shared" si="215"/>
        <v>89</v>
      </c>
      <c r="O337" s="265">
        <f t="shared" si="215"/>
        <v>85</v>
      </c>
      <c r="P337" s="265">
        <f t="shared" si="215"/>
        <v>95</v>
      </c>
      <c r="Q337" s="265">
        <f t="shared" si="215"/>
        <v>99</v>
      </c>
      <c r="R337" s="265">
        <f t="shared" si="215"/>
        <v>91</v>
      </c>
      <c r="S337" s="265">
        <f t="shared" si="215"/>
        <v>83</v>
      </c>
      <c r="T337" s="265">
        <f t="shared" si="215"/>
        <v>90</v>
      </c>
      <c r="U337" s="265">
        <f t="shared" si="215"/>
        <v>90</v>
      </c>
      <c r="V337" s="265">
        <f t="shared" si="215"/>
        <v>78</v>
      </c>
      <c r="W337" s="265">
        <f t="shared" si="215"/>
        <v>80</v>
      </c>
      <c r="X337" s="265">
        <f t="shared" si="215"/>
        <v>83</v>
      </c>
      <c r="Y337" s="265">
        <f t="shared" si="215"/>
        <v>85</v>
      </c>
      <c r="Z337" s="265">
        <f t="shared" si="215"/>
        <v>96</v>
      </c>
      <c r="AA337" s="265">
        <f t="shared" si="215"/>
        <v>85</v>
      </c>
      <c r="AB337" s="265">
        <f t="shared" si="215"/>
        <v>85</v>
      </c>
      <c r="AC337" s="265">
        <f t="shared" si="215"/>
        <v>85</v>
      </c>
      <c r="AD337" s="265">
        <f t="shared" si="215"/>
        <v>93</v>
      </c>
      <c r="AE337" s="265">
        <f t="shared" si="215"/>
        <v>99</v>
      </c>
      <c r="AF337" s="270"/>
      <c r="AG337" s="268">
        <f t="shared" si="215"/>
        <v>2550</v>
      </c>
      <c r="AH337" s="90">
        <f t="shared" si="215"/>
        <v>85</v>
      </c>
      <c r="AI337" s="265">
        <f t="shared" si="215"/>
        <v>99</v>
      </c>
      <c r="AJ337" s="265">
        <f t="shared" si="215"/>
        <v>66</v>
      </c>
      <c r="AL337" s="56"/>
    </row>
    <row r="338" spans="1:38" x14ac:dyDescent="0.25">
      <c r="A338" t="s">
        <v>61</v>
      </c>
      <c r="B338" s="251">
        <f>B$77</f>
        <v>75</v>
      </c>
      <c r="C338" s="265">
        <f t="shared" ref="C338:AJ338" si="216">C$77</f>
        <v>77</v>
      </c>
      <c r="D338" s="265">
        <f t="shared" si="216"/>
        <v>85</v>
      </c>
      <c r="E338" s="265">
        <f t="shared" si="216"/>
        <v>90</v>
      </c>
      <c r="F338" s="265">
        <f t="shared" si="216"/>
        <v>76</v>
      </c>
      <c r="G338" s="265">
        <f t="shared" si="216"/>
        <v>83</v>
      </c>
      <c r="H338" s="265">
        <f t="shared" si="216"/>
        <v>65</v>
      </c>
      <c r="I338" s="265">
        <f t="shared" si="216"/>
        <v>64</v>
      </c>
      <c r="J338" s="265">
        <f t="shared" si="216"/>
        <v>75</v>
      </c>
      <c r="K338" s="265">
        <f t="shared" si="216"/>
        <v>77</v>
      </c>
      <c r="L338" s="265">
        <f t="shared" si="216"/>
        <v>83</v>
      </c>
      <c r="M338" s="265">
        <f t="shared" si="216"/>
        <v>88</v>
      </c>
      <c r="N338" s="265">
        <f t="shared" si="216"/>
        <v>82</v>
      </c>
      <c r="O338" s="265">
        <f t="shared" si="216"/>
        <v>83</v>
      </c>
      <c r="P338" s="265">
        <f t="shared" si="216"/>
        <v>94</v>
      </c>
      <c r="Q338" s="265">
        <f t="shared" si="216"/>
        <v>95</v>
      </c>
      <c r="R338" s="265">
        <f t="shared" si="216"/>
        <v>91</v>
      </c>
      <c r="S338" s="265">
        <f t="shared" si="216"/>
        <v>85</v>
      </c>
      <c r="T338" s="265">
        <f t="shared" si="216"/>
        <v>82</v>
      </c>
      <c r="U338" s="265">
        <f t="shared" si="216"/>
        <v>86</v>
      </c>
      <c r="V338" s="265">
        <f t="shared" si="216"/>
        <v>72</v>
      </c>
      <c r="W338" s="265">
        <f t="shared" si="216"/>
        <v>78</v>
      </c>
      <c r="X338" s="265">
        <f t="shared" si="216"/>
        <v>73</v>
      </c>
      <c r="Y338" s="265">
        <f t="shared" si="216"/>
        <v>92</v>
      </c>
      <c r="Z338" s="265">
        <f t="shared" si="216"/>
        <v>94</v>
      </c>
      <c r="AA338" s="265">
        <f t="shared" si="216"/>
        <v>78</v>
      </c>
      <c r="AB338" s="265">
        <f t="shared" si="216"/>
        <v>78</v>
      </c>
      <c r="AC338" s="265">
        <f t="shared" si="216"/>
        <v>75</v>
      </c>
      <c r="AD338" s="265">
        <f t="shared" si="216"/>
        <v>88</v>
      </c>
      <c r="AE338" s="265">
        <f t="shared" si="216"/>
        <v>96</v>
      </c>
      <c r="AF338" s="270"/>
      <c r="AG338" s="268">
        <f t="shared" si="216"/>
        <v>2460</v>
      </c>
      <c r="AH338" s="90">
        <f t="shared" si="216"/>
        <v>82</v>
      </c>
      <c r="AI338" s="265">
        <f t="shared" si="216"/>
        <v>96</v>
      </c>
      <c r="AJ338" s="265">
        <f t="shared" si="216"/>
        <v>64</v>
      </c>
      <c r="AL338" s="56"/>
    </row>
    <row r="339" spans="1:38" ht="13.8" thickBot="1" x14ac:dyDescent="0.3">
      <c r="A339" s="252" t="s">
        <v>6</v>
      </c>
      <c r="B339" s="17">
        <f t="shared" ref="B339:AE339" si="217">B337-B338</f>
        <v>3</v>
      </c>
      <c r="C339" s="16">
        <f t="shared" si="217"/>
        <v>1</v>
      </c>
      <c r="D339" s="16">
        <f t="shared" si="217"/>
        <v>0</v>
      </c>
      <c r="E339" s="16">
        <f t="shared" si="217"/>
        <v>-10</v>
      </c>
      <c r="F339" s="16">
        <f t="shared" si="217"/>
        <v>14</v>
      </c>
      <c r="G339" s="16">
        <f t="shared" si="217"/>
        <v>-1</v>
      </c>
      <c r="H339" s="16">
        <f t="shared" si="217"/>
        <v>15</v>
      </c>
      <c r="I339" s="16">
        <f t="shared" si="217"/>
        <v>2</v>
      </c>
      <c r="J339" s="16">
        <f t="shared" si="217"/>
        <v>0</v>
      </c>
      <c r="K339" s="16">
        <f t="shared" si="217"/>
        <v>-2</v>
      </c>
      <c r="L339" s="16">
        <f t="shared" si="217"/>
        <v>-3</v>
      </c>
      <c r="M339" s="16">
        <f t="shared" si="217"/>
        <v>2</v>
      </c>
      <c r="N339" s="16">
        <f t="shared" si="217"/>
        <v>7</v>
      </c>
      <c r="O339" s="16">
        <f t="shared" si="217"/>
        <v>2</v>
      </c>
      <c r="P339" s="16">
        <f t="shared" si="217"/>
        <v>1</v>
      </c>
      <c r="Q339" s="16">
        <f t="shared" si="217"/>
        <v>4</v>
      </c>
      <c r="R339" s="16">
        <f t="shared" si="217"/>
        <v>0</v>
      </c>
      <c r="S339" s="16">
        <f t="shared" si="217"/>
        <v>-2</v>
      </c>
      <c r="T339" s="16">
        <f t="shared" si="217"/>
        <v>8</v>
      </c>
      <c r="U339" s="16">
        <f t="shared" si="217"/>
        <v>4</v>
      </c>
      <c r="V339" s="16">
        <f t="shared" si="217"/>
        <v>6</v>
      </c>
      <c r="W339" s="16">
        <f t="shared" si="217"/>
        <v>2</v>
      </c>
      <c r="X339" s="16">
        <f t="shared" si="217"/>
        <v>10</v>
      </c>
      <c r="Y339" s="254">
        <f t="shared" si="217"/>
        <v>-7</v>
      </c>
      <c r="Z339" s="16">
        <f t="shared" si="217"/>
        <v>2</v>
      </c>
      <c r="AA339" s="16">
        <f t="shared" si="217"/>
        <v>7</v>
      </c>
      <c r="AB339" s="16">
        <f t="shared" si="217"/>
        <v>7</v>
      </c>
      <c r="AC339" s="16">
        <f t="shared" si="217"/>
        <v>10</v>
      </c>
      <c r="AD339" s="16">
        <f t="shared" si="217"/>
        <v>5</v>
      </c>
      <c r="AE339" s="16">
        <f t="shared" si="217"/>
        <v>3</v>
      </c>
      <c r="AF339" s="63"/>
      <c r="AG339" s="25">
        <f>SUM(B339:AF339)</f>
        <v>90</v>
      </c>
      <c r="AH339" s="153">
        <f>AVERAGE(B339:AF339)</f>
        <v>3</v>
      </c>
      <c r="AI339" s="137">
        <f>MAX(B339:AF339)</f>
        <v>15</v>
      </c>
      <c r="AJ339" s="146">
        <f>MIN(B339:AF339)</f>
        <v>-10</v>
      </c>
      <c r="AK339" s="362">
        <f>AH339</f>
        <v>3</v>
      </c>
      <c r="AL339" s="56" t="s">
        <v>119</v>
      </c>
    </row>
    <row r="340" spans="1:38" ht="15.6" x14ac:dyDescent="0.3">
      <c r="A340" s="280" t="s">
        <v>67</v>
      </c>
      <c r="B340" s="248">
        <v>1</v>
      </c>
      <c r="C340" s="256">
        <v>2</v>
      </c>
      <c r="D340" s="256">
        <v>3</v>
      </c>
      <c r="E340" s="256">
        <v>4</v>
      </c>
      <c r="F340" s="256">
        <v>5</v>
      </c>
      <c r="G340" s="256">
        <v>6</v>
      </c>
      <c r="H340" s="256">
        <v>7</v>
      </c>
      <c r="I340" s="256">
        <v>8</v>
      </c>
      <c r="J340" s="256">
        <v>9</v>
      </c>
      <c r="K340" s="256">
        <v>10</v>
      </c>
      <c r="L340" s="256">
        <v>11</v>
      </c>
      <c r="M340" s="256">
        <v>12</v>
      </c>
      <c r="N340" s="256">
        <v>13</v>
      </c>
      <c r="O340" s="256">
        <v>14</v>
      </c>
      <c r="P340" s="256">
        <v>15</v>
      </c>
      <c r="Q340" s="256">
        <v>16</v>
      </c>
      <c r="R340" s="256">
        <v>17</v>
      </c>
      <c r="S340" s="256">
        <v>18</v>
      </c>
      <c r="T340" s="256">
        <v>19</v>
      </c>
      <c r="U340" s="256">
        <v>20</v>
      </c>
      <c r="V340" s="256">
        <v>21</v>
      </c>
      <c r="W340" s="256">
        <v>22</v>
      </c>
      <c r="X340" s="256">
        <v>23</v>
      </c>
      <c r="Y340" s="256">
        <v>24</v>
      </c>
      <c r="Z340" s="256">
        <v>25</v>
      </c>
      <c r="AA340" s="256">
        <v>26</v>
      </c>
      <c r="AB340" s="256">
        <v>27</v>
      </c>
      <c r="AC340" s="256">
        <v>28</v>
      </c>
      <c r="AD340" s="256">
        <v>29</v>
      </c>
      <c r="AE340" s="256">
        <v>30</v>
      </c>
      <c r="AF340" s="256">
        <v>31</v>
      </c>
      <c r="AG340" s="8" t="s">
        <v>0</v>
      </c>
      <c r="AH340" s="257" t="s">
        <v>1</v>
      </c>
      <c r="AI340" s="258" t="s">
        <v>2</v>
      </c>
      <c r="AJ340" s="259" t="s">
        <v>3</v>
      </c>
      <c r="AL340" s="88"/>
    </row>
    <row r="341" spans="1:38" x14ac:dyDescent="0.25">
      <c r="A341" s="12" t="s">
        <v>7</v>
      </c>
      <c r="B341" s="251">
        <f>B$84</f>
        <v>90</v>
      </c>
      <c r="C341" s="265">
        <f t="shared" ref="C341:AJ341" si="218">C$84</f>
        <v>90</v>
      </c>
      <c r="D341" s="265">
        <f t="shared" si="218"/>
        <v>85</v>
      </c>
      <c r="E341" s="265">
        <f t="shared" si="218"/>
        <v>97</v>
      </c>
      <c r="F341" s="265">
        <f t="shared" si="218"/>
        <v>95</v>
      </c>
      <c r="G341" s="265">
        <f t="shared" si="218"/>
        <v>93</v>
      </c>
      <c r="H341" s="265">
        <f t="shared" si="218"/>
        <v>90</v>
      </c>
      <c r="I341" s="265">
        <f t="shared" si="218"/>
        <v>85</v>
      </c>
      <c r="J341" s="265">
        <f t="shared" si="218"/>
        <v>88</v>
      </c>
      <c r="K341" s="265">
        <f t="shared" si="218"/>
        <v>90</v>
      </c>
      <c r="L341" s="265">
        <f t="shared" si="218"/>
        <v>85</v>
      </c>
      <c r="M341" s="265">
        <f t="shared" si="218"/>
        <v>85</v>
      </c>
      <c r="N341" s="265">
        <f t="shared" si="218"/>
        <v>86</v>
      </c>
      <c r="O341" s="265">
        <f t="shared" si="218"/>
        <v>87</v>
      </c>
      <c r="P341" s="265">
        <f t="shared" si="218"/>
        <v>85</v>
      </c>
      <c r="Q341" s="265">
        <f t="shared" si="218"/>
        <v>80</v>
      </c>
      <c r="R341" s="265">
        <f t="shared" si="218"/>
        <v>85</v>
      </c>
      <c r="S341" s="265">
        <f t="shared" si="218"/>
        <v>85</v>
      </c>
      <c r="T341" s="265">
        <f t="shared" si="218"/>
        <v>83</v>
      </c>
      <c r="U341" s="265">
        <f t="shared" si="218"/>
        <v>78</v>
      </c>
      <c r="V341" s="265">
        <f t="shared" si="218"/>
        <v>79</v>
      </c>
      <c r="W341" s="265">
        <f t="shared" si="218"/>
        <v>80</v>
      </c>
      <c r="X341" s="265">
        <f t="shared" si="218"/>
        <v>85</v>
      </c>
      <c r="Y341" s="265">
        <f t="shared" si="218"/>
        <v>91</v>
      </c>
      <c r="Z341" s="265">
        <f t="shared" si="218"/>
        <v>93</v>
      </c>
      <c r="AA341" s="265">
        <f t="shared" si="218"/>
        <v>93</v>
      </c>
      <c r="AB341" s="265">
        <f t="shared" si="218"/>
        <v>90</v>
      </c>
      <c r="AC341" s="265">
        <f t="shared" si="218"/>
        <v>88</v>
      </c>
      <c r="AD341" s="265">
        <f t="shared" si="218"/>
        <v>88</v>
      </c>
      <c r="AE341" s="265">
        <f t="shared" si="218"/>
        <v>88</v>
      </c>
      <c r="AF341" s="265">
        <f t="shared" si="218"/>
        <v>90</v>
      </c>
      <c r="AG341" s="268">
        <f t="shared" si="218"/>
        <v>2707</v>
      </c>
      <c r="AH341" s="90">
        <f t="shared" si="218"/>
        <v>87.322580645161295</v>
      </c>
      <c r="AI341" s="265">
        <f t="shared" si="218"/>
        <v>97</v>
      </c>
      <c r="AJ341" s="265">
        <f t="shared" si="218"/>
        <v>78</v>
      </c>
      <c r="AL341" s="88"/>
    </row>
    <row r="342" spans="1:38" x14ac:dyDescent="0.25">
      <c r="A342" t="s">
        <v>61</v>
      </c>
      <c r="B342" s="251">
        <f>B$90</f>
        <v>83</v>
      </c>
      <c r="C342" s="265">
        <f t="shared" ref="C342:AJ342" si="219">C$90</f>
        <v>90</v>
      </c>
      <c r="D342" s="265">
        <f t="shared" si="219"/>
        <v>97</v>
      </c>
      <c r="E342" s="265">
        <f t="shared" si="219"/>
        <v>93</v>
      </c>
      <c r="F342" s="265">
        <f t="shared" si="219"/>
        <v>90</v>
      </c>
      <c r="G342" s="265">
        <f t="shared" si="219"/>
        <v>92</v>
      </c>
      <c r="H342" s="265">
        <f t="shared" si="219"/>
        <v>89</v>
      </c>
      <c r="I342" s="265">
        <f t="shared" si="219"/>
        <v>88</v>
      </c>
      <c r="J342" s="265">
        <f t="shared" si="219"/>
        <v>89</v>
      </c>
      <c r="K342" s="265">
        <f t="shared" si="219"/>
        <v>87</v>
      </c>
      <c r="L342" s="265">
        <f t="shared" si="219"/>
        <v>86</v>
      </c>
      <c r="M342" s="265">
        <f t="shared" si="219"/>
        <v>88</v>
      </c>
      <c r="N342" s="265">
        <f t="shared" si="219"/>
        <v>83</v>
      </c>
      <c r="O342" s="265">
        <f t="shared" si="219"/>
        <v>82</v>
      </c>
      <c r="P342" s="265">
        <f t="shared" si="219"/>
        <v>83</v>
      </c>
      <c r="Q342" s="265">
        <f t="shared" si="219"/>
        <v>88</v>
      </c>
      <c r="R342" s="265">
        <f t="shared" si="219"/>
        <v>83</v>
      </c>
      <c r="S342" s="265">
        <f t="shared" si="219"/>
        <v>81</v>
      </c>
      <c r="T342" s="265">
        <f t="shared" si="219"/>
        <v>88</v>
      </c>
      <c r="U342" s="265">
        <f t="shared" si="219"/>
        <v>78</v>
      </c>
      <c r="V342" s="265">
        <f t="shared" si="219"/>
        <v>78</v>
      </c>
      <c r="W342" s="265">
        <f t="shared" si="219"/>
        <v>89</v>
      </c>
      <c r="X342" s="265">
        <f t="shared" si="219"/>
        <v>91</v>
      </c>
      <c r="Y342" s="265">
        <f t="shared" si="219"/>
        <v>92</v>
      </c>
      <c r="Z342" s="265">
        <f t="shared" si="219"/>
        <v>92</v>
      </c>
      <c r="AA342" s="265">
        <f t="shared" si="219"/>
        <v>91</v>
      </c>
      <c r="AB342" s="265">
        <f t="shared" si="219"/>
        <v>92</v>
      </c>
      <c r="AC342" s="265">
        <f t="shared" si="219"/>
        <v>84</v>
      </c>
      <c r="AD342" s="265">
        <f t="shared" si="219"/>
        <v>85</v>
      </c>
      <c r="AE342" s="265">
        <f t="shared" si="219"/>
        <v>87</v>
      </c>
      <c r="AF342" s="265">
        <f t="shared" si="219"/>
        <v>91</v>
      </c>
      <c r="AG342" s="268">
        <f t="shared" si="219"/>
        <v>2710</v>
      </c>
      <c r="AH342" s="90">
        <f t="shared" si="219"/>
        <v>87.41935483870968</v>
      </c>
      <c r="AI342" s="265">
        <f t="shared" si="219"/>
        <v>97</v>
      </c>
      <c r="AJ342" s="265">
        <f t="shared" si="219"/>
        <v>78</v>
      </c>
      <c r="AL342" s="88"/>
    </row>
    <row r="343" spans="1:38" ht="13.8" thickBot="1" x14ac:dyDescent="0.3">
      <c r="A343" s="252" t="s">
        <v>6</v>
      </c>
      <c r="B343" s="17">
        <f t="shared" ref="B343:AF343" si="220">B341-B342</f>
        <v>7</v>
      </c>
      <c r="C343" s="16">
        <f t="shared" si="220"/>
        <v>0</v>
      </c>
      <c r="D343" s="16">
        <f t="shared" si="220"/>
        <v>-12</v>
      </c>
      <c r="E343" s="16">
        <f t="shared" si="220"/>
        <v>4</v>
      </c>
      <c r="F343" s="16">
        <f t="shared" si="220"/>
        <v>5</v>
      </c>
      <c r="G343" s="16">
        <f t="shared" si="220"/>
        <v>1</v>
      </c>
      <c r="H343" s="16">
        <f t="shared" si="220"/>
        <v>1</v>
      </c>
      <c r="I343" s="16">
        <f t="shared" si="220"/>
        <v>-3</v>
      </c>
      <c r="J343" s="16">
        <f t="shared" si="220"/>
        <v>-1</v>
      </c>
      <c r="K343" s="16">
        <f t="shared" si="220"/>
        <v>3</v>
      </c>
      <c r="L343" s="16">
        <f t="shared" si="220"/>
        <v>-1</v>
      </c>
      <c r="M343" s="16">
        <f t="shared" si="220"/>
        <v>-3</v>
      </c>
      <c r="N343" s="16">
        <f t="shared" si="220"/>
        <v>3</v>
      </c>
      <c r="O343" s="16">
        <f t="shared" si="220"/>
        <v>5</v>
      </c>
      <c r="P343" s="16">
        <f t="shared" si="220"/>
        <v>2</v>
      </c>
      <c r="Q343" s="16">
        <f t="shared" si="220"/>
        <v>-8</v>
      </c>
      <c r="R343" s="16">
        <f t="shared" si="220"/>
        <v>2</v>
      </c>
      <c r="S343" s="16">
        <f t="shared" si="220"/>
        <v>4</v>
      </c>
      <c r="T343" s="16">
        <f t="shared" si="220"/>
        <v>-5</v>
      </c>
      <c r="U343" s="16">
        <f t="shared" si="220"/>
        <v>0</v>
      </c>
      <c r="V343" s="16">
        <f t="shared" si="220"/>
        <v>1</v>
      </c>
      <c r="W343" s="16">
        <f t="shared" si="220"/>
        <v>-9</v>
      </c>
      <c r="X343" s="16">
        <f t="shared" si="220"/>
        <v>-6</v>
      </c>
      <c r="Y343" s="254">
        <f t="shared" si="220"/>
        <v>-1</v>
      </c>
      <c r="Z343" s="16">
        <f t="shared" si="220"/>
        <v>1</v>
      </c>
      <c r="AA343" s="16">
        <f t="shared" si="220"/>
        <v>2</v>
      </c>
      <c r="AB343" s="16">
        <f t="shared" si="220"/>
        <v>-2</v>
      </c>
      <c r="AC343" s="16">
        <f t="shared" si="220"/>
        <v>4</v>
      </c>
      <c r="AD343" s="16">
        <f t="shared" si="220"/>
        <v>3</v>
      </c>
      <c r="AE343" s="16">
        <f t="shared" si="220"/>
        <v>1</v>
      </c>
      <c r="AF343" s="16">
        <f t="shared" si="220"/>
        <v>-1</v>
      </c>
      <c r="AG343" s="25">
        <f>SUM(B343:AF343)</f>
        <v>-3</v>
      </c>
      <c r="AH343" s="153">
        <f>AVERAGE(B343:AF343)</f>
        <v>-9.6774193548387094E-2</v>
      </c>
      <c r="AI343" s="137">
        <f>MAX(B343:AF343)</f>
        <v>7</v>
      </c>
      <c r="AJ343" s="146">
        <f>MIN(B343:AF343)</f>
        <v>-12</v>
      </c>
      <c r="AK343" s="361">
        <f>AH343</f>
        <v>-9.6774193548387094E-2</v>
      </c>
      <c r="AL343" s="88" t="s">
        <v>120</v>
      </c>
    </row>
    <row r="344" spans="1:38" ht="15.6" x14ac:dyDescent="0.3">
      <c r="A344" s="280" t="s">
        <v>68</v>
      </c>
      <c r="B344" s="248">
        <v>1</v>
      </c>
      <c r="C344" s="256">
        <v>2</v>
      </c>
      <c r="D344" s="256">
        <v>3</v>
      </c>
      <c r="E344" s="256">
        <v>4</v>
      </c>
      <c r="F344" s="256">
        <v>5</v>
      </c>
      <c r="G344" s="256">
        <v>6</v>
      </c>
      <c r="H344" s="256">
        <v>7</v>
      </c>
      <c r="I344" s="256">
        <v>8</v>
      </c>
      <c r="J344" s="256">
        <v>9</v>
      </c>
      <c r="K344" s="256">
        <v>10</v>
      </c>
      <c r="L344" s="256">
        <v>11</v>
      </c>
      <c r="M344" s="256">
        <v>12</v>
      </c>
      <c r="N344" s="256">
        <v>13</v>
      </c>
      <c r="O344" s="256">
        <v>14</v>
      </c>
      <c r="P344" s="256">
        <v>15</v>
      </c>
      <c r="Q344" s="256">
        <v>16</v>
      </c>
      <c r="R344" s="256">
        <v>17</v>
      </c>
      <c r="S344" s="256">
        <v>18</v>
      </c>
      <c r="T344" s="256">
        <v>19</v>
      </c>
      <c r="U344" s="256">
        <v>20</v>
      </c>
      <c r="V344" s="256">
        <v>21</v>
      </c>
      <c r="W344" s="256">
        <v>22</v>
      </c>
      <c r="X344" s="256">
        <v>23</v>
      </c>
      <c r="Y344" s="256">
        <v>24</v>
      </c>
      <c r="Z344" s="256">
        <v>25</v>
      </c>
      <c r="AA344" s="256">
        <v>26</v>
      </c>
      <c r="AB344" s="256">
        <v>27</v>
      </c>
      <c r="AC344" s="256">
        <v>28</v>
      </c>
      <c r="AD344" s="256">
        <v>29</v>
      </c>
      <c r="AE344" s="256">
        <v>30</v>
      </c>
      <c r="AF344" s="256">
        <v>31</v>
      </c>
      <c r="AG344" s="8" t="s">
        <v>0</v>
      </c>
      <c r="AH344" s="257" t="s">
        <v>1</v>
      </c>
      <c r="AI344" s="258" t="s">
        <v>2</v>
      </c>
      <c r="AJ344" s="259" t="s">
        <v>3</v>
      </c>
      <c r="AL344" s="56"/>
    </row>
    <row r="345" spans="1:38" x14ac:dyDescent="0.25">
      <c r="A345" s="12" t="s">
        <v>7</v>
      </c>
      <c r="B345" s="251">
        <f>B$97</f>
        <v>90</v>
      </c>
      <c r="C345" s="265">
        <f t="shared" ref="C345:AJ345" si="221">C$97</f>
        <v>90</v>
      </c>
      <c r="D345" s="265">
        <f t="shared" si="221"/>
        <v>93</v>
      </c>
      <c r="E345" s="265">
        <f t="shared" si="221"/>
        <v>95</v>
      </c>
      <c r="F345" s="265">
        <f t="shared" si="221"/>
        <v>85</v>
      </c>
      <c r="G345" s="265">
        <f t="shared" si="221"/>
        <v>88</v>
      </c>
      <c r="H345" s="265">
        <f t="shared" si="221"/>
        <v>85</v>
      </c>
      <c r="I345" s="265">
        <f t="shared" si="221"/>
        <v>80</v>
      </c>
      <c r="J345" s="265">
        <f t="shared" si="221"/>
        <v>86</v>
      </c>
      <c r="K345" s="265">
        <f t="shared" si="221"/>
        <v>91</v>
      </c>
      <c r="L345" s="265">
        <f t="shared" si="221"/>
        <v>90</v>
      </c>
      <c r="M345" s="265">
        <f t="shared" si="221"/>
        <v>85</v>
      </c>
      <c r="N345" s="265">
        <f t="shared" si="221"/>
        <v>88</v>
      </c>
      <c r="O345" s="265">
        <f t="shared" si="221"/>
        <v>92</v>
      </c>
      <c r="P345" s="265">
        <f t="shared" si="221"/>
        <v>95</v>
      </c>
      <c r="Q345" s="265">
        <f t="shared" si="221"/>
        <v>94</v>
      </c>
      <c r="R345" s="265">
        <f t="shared" si="221"/>
        <v>87</v>
      </c>
      <c r="S345" s="265">
        <f t="shared" si="221"/>
        <v>87</v>
      </c>
      <c r="T345" s="265">
        <f t="shared" si="221"/>
        <v>85</v>
      </c>
      <c r="U345" s="265">
        <f t="shared" si="221"/>
        <v>86</v>
      </c>
      <c r="V345" s="265">
        <f t="shared" si="221"/>
        <v>88</v>
      </c>
      <c r="W345" s="265">
        <f t="shared" si="221"/>
        <v>85</v>
      </c>
      <c r="X345" s="265">
        <f t="shared" si="221"/>
        <v>85</v>
      </c>
      <c r="Y345" s="265">
        <f t="shared" si="221"/>
        <v>85</v>
      </c>
      <c r="Z345" s="265">
        <f t="shared" si="221"/>
        <v>85</v>
      </c>
      <c r="AA345" s="265">
        <f t="shared" si="221"/>
        <v>85</v>
      </c>
      <c r="AB345" s="265">
        <f t="shared" si="221"/>
        <v>88</v>
      </c>
      <c r="AC345" s="265">
        <f t="shared" si="221"/>
        <v>90</v>
      </c>
      <c r="AD345" s="265">
        <f t="shared" si="221"/>
        <v>90</v>
      </c>
      <c r="AE345" s="265">
        <f t="shared" si="221"/>
        <v>95</v>
      </c>
      <c r="AF345" s="265">
        <f t="shared" si="221"/>
        <v>86</v>
      </c>
      <c r="AG345" s="268">
        <f t="shared" si="221"/>
        <v>2734</v>
      </c>
      <c r="AH345" s="90">
        <f t="shared" si="221"/>
        <v>88.193548387096769</v>
      </c>
      <c r="AI345" s="265">
        <f t="shared" si="221"/>
        <v>95</v>
      </c>
      <c r="AJ345" s="265">
        <f t="shared" si="221"/>
        <v>80</v>
      </c>
      <c r="AL345" s="56"/>
    </row>
    <row r="346" spans="1:38" x14ac:dyDescent="0.25">
      <c r="A346" t="s">
        <v>61</v>
      </c>
      <c r="B346" s="251">
        <f>B$103</f>
        <v>90</v>
      </c>
      <c r="C346" s="265">
        <f t="shared" ref="C346:AJ346" si="222">C$103</f>
        <v>89</v>
      </c>
      <c r="D346" s="265">
        <f t="shared" si="222"/>
        <v>90</v>
      </c>
      <c r="E346" s="265">
        <f t="shared" si="222"/>
        <v>92</v>
      </c>
      <c r="F346" s="265">
        <f t="shared" si="222"/>
        <v>92</v>
      </c>
      <c r="G346" s="265">
        <f t="shared" si="222"/>
        <v>77</v>
      </c>
      <c r="H346" s="265">
        <f t="shared" si="222"/>
        <v>80</v>
      </c>
      <c r="I346" s="265">
        <f t="shared" si="222"/>
        <v>79</v>
      </c>
      <c r="J346" s="265">
        <f t="shared" si="222"/>
        <v>87</v>
      </c>
      <c r="K346" s="265">
        <f t="shared" si="222"/>
        <v>95</v>
      </c>
      <c r="L346" s="265">
        <f t="shared" si="222"/>
        <v>92</v>
      </c>
      <c r="M346" s="265">
        <f t="shared" si="222"/>
        <v>84</v>
      </c>
      <c r="N346" s="265">
        <f t="shared" si="222"/>
        <v>83</v>
      </c>
      <c r="O346" s="265">
        <f t="shared" si="222"/>
        <v>94</v>
      </c>
      <c r="P346" s="265">
        <f t="shared" si="222"/>
        <v>90</v>
      </c>
      <c r="Q346" s="265">
        <f t="shared" si="222"/>
        <v>93</v>
      </c>
      <c r="R346" s="265">
        <f t="shared" si="222"/>
        <v>85</v>
      </c>
      <c r="S346" s="265">
        <f t="shared" si="222"/>
        <v>83</v>
      </c>
      <c r="T346" s="265">
        <f t="shared" si="222"/>
        <v>84</v>
      </c>
      <c r="U346" s="265">
        <f t="shared" si="222"/>
        <v>82</v>
      </c>
      <c r="V346" s="265">
        <f t="shared" si="222"/>
        <v>87</v>
      </c>
      <c r="W346" s="265">
        <f t="shared" si="222"/>
        <v>87</v>
      </c>
      <c r="X346" s="265">
        <f t="shared" si="222"/>
        <v>81</v>
      </c>
      <c r="Y346" s="265">
        <f t="shared" si="222"/>
        <v>82</v>
      </c>
      <c r="Z346" s="265">
        <f t="shared" si="222"/>
        <v>89</v>
      </c>
      <c r="AA346" s="265">
        <f t="shared" si="222"/>
        <v>82</v>
      </c>
      <c r="AB346" s="265">
        <f t="shared" si="222"/>
        <v>89</v>
      </c>
      <c r="AC346" s="265">
        <f t="shared" si="222"/>
        <v>88</v>
      </c>
      <c r="AD346" s="265">
        <f t="shared" si="222"/>
        <v>87</v>
      </c>
      <c r="AE346" s="265">
        <f t="shared" si="222"/>
        <v>94</v>
      </c>
      <c r="AF346" s="265">
        <f t="shared" si="222"/>
        <v>83</v>
      </c>
      <c r="AG346" s="268">
        <f t="shared" si="222"/>
        <v>2690</v>
      </c>
      <c r="AH346" s="90">
        <f t="shared" si="222"/>
        <v>86.774193548387103</v>
      </c>
      <c r="AI346" s="265">
        <f t="shared" si="222"/>
        <v>95</v>
      </c>
      <c r="AJ346" s="265">
        <f t="shared" si="222"/>
        <v>77</v>
      </c>
      <c r="AL346" s="56"/>
    </row>
    <row r="347" spans="1:38" ht="13.8" thickBot="1" x14ac:dyDescent="0.3">
      <c r="A347" s="252" t="s">
        <v>6</v>
      </c>
      <c r="B347" s="17">
        <f t="shared" ref="B347:AF347" si="223">B345-B346</f>
        <v>0</v>
      </c>
      <c r="C347" s="16">
        <f t="shared" si="223"/>
        <v>1</v>
      </c>
      <c r="D347" s="16">
        <f t="shared" si="223"/>
        <v>3</v>
      </c>
      <c r="E347" s="16">
        <f t="shared" si="223"/>
        <v>3</v>
      </c>
      <c r="F347" s="16">
        <f t="shared" si="223"/>
        <v>-7</v>
      </c>
      <c r="G347" s="16">
        <f t="shared" si="223"/>
        <v>11</v>
      </c>
      <c r="H347" s="16">
        <f t="shared" si="223"/>
        <v>5</v>
      </c>
      <c r="I347" s="16">
        <f t="shared" si="223"/>
        <v>1</v>
      </c>
      <c r="J347" s="16">
        <f t="shared" si="223"/>
        <v>-1</v>
      </c>
      <c r="K347" s="16">
        <f t="shared" si="223"/>
        <v>-4</v>
      </c>
      <c r="L347" s="16">
        <f t="shared" si="223"/>
        <v>-2</v>
      </c>
      <c r="M347" s="16">
        <f t="shared" si="223"/>
        <v>1</v>
      </c>
      <c r="N347" s="16">
        <f t="shared" si="223"/>
        <v>5</v>
      </c>
      <c r="O347" s="16">
        <f t="shared" si="223"/>
        <v>-2</v>
      </c>
      <c r="P347" s="16">
        <f t="shared" si="223"/>
        <v>5</v>
      </c>
      <c r="Q347" s="16">
        <f t="shared" si="223"/>
        <v>1</v>
      </c>
      <c r="R347" s="16">
        <f t="shared" si="223"/>
        <v>2</v>
      </c>
      <c r="S347" s="16">
        <f t="shared" si="223"/>
        <v>4</v>
      </c>
      <c r="T347" s="16">
        <f t="shared" si="223"/>
        <v>1</v>
      </c>
      <c r="U347" s="16">
        <f t="shared" si="223"/>
        <v>4</v>
      </c>
      <c r="V347" s="16">
        <f t="shared" si="223"/>
        <v>1</v>
      </c>
      <c r="W347" s="16">
        <f t="shared" si="223"/>
        <v>-2</v>
      </c>
      <c r="X347" s="16">
        <f t="shared" si="223"/>
        <v>4</v>
      </c>
      <c r="Y347" s="254">
        <f t="shared" si="223"/>
        <v>3</v>
      </c>
      <c r="Z347" s="16">
        <f t="shared" si="223"/>
        <v>-4</v>
      </c>
      <c r="AA347" s="16">
        <f t="shared" si="223"/>
        <v>3</v>
      </c>
      <c r="AB347" s="16">
        <f t="shared" si="223"/>
        <v>-1</v>
      </c>
      <c r="AC347" s="16">
        <f t="shared" si="223"/>
        <v>2</v>
      </c>
      <c r="AD347" s="16">
        <f t="shared" si="223"/>
        <v>3</v>
      </c>
      <c r="AE347" s="16">
        <f t="shared" si="223"/>
        <v>1</v>
      </c>
      <c r="AF347" s="16">
        <f t="shared" si="223"/>
        <v>3</v>
      </c>
      <c r="AG347" s="25">
        <f>SUM(B347:AF347)</f>
        <v>44</v>
      </c>
      <c r="AH347" s="153">
        <f>AVERAGE(B347:AF347)</f>
        <v>1.4193548387096775</v>
      </c>
      <c r="AI347" s="137">
        <f>MAX(B347:AF347)</f>
        <v>11</v>
      </c>
      <c r="AJ347" s="146">
        <f>MIN(B347:AF347)</f>
        <v>-7</v>
      </c>
      <c r="AK347" s="362">
        <f>AH347</f>
        <v>1.4193548387096775</v>
      </c>
      <c r="AL347" s="56" t="s">
        <v>121</v>
      </c>
    </row>
    <row r="348" spans="1:38" ht="15.6" x14ac:dyDescent="0.3">
      <c r="A348" s="280" t="s">
        <v>70</v>
      </c>
      <c r="B348" s="248">
        <v>1</v>
      </c>
      <c r="C348" s="256">
        <v>2</v>
      </c>
      <c r="D348" s="256">
        <v>3</v>
      </c>
      <c r="E348" s="256">
        <v>4</v>
      </c>
      <c r="F348" s="256">
        <v>5</v>
      </c>
      <c r="G348" s="256">
        <v>6</v>
      </c>
      <c r="H348" s="256">
        <v>7</v>
      </c>
      <c r="I348" s="256">
        <v>8</v>
      </c>
      <c r="J348" s="256">
        <v>9</v>
      </c>
      <c r="K348" s="256">
        <v>10</v>
      </c>
      <c r="L348" s="256">
        <v>11</v>
      </c>
      <c r="M348" s="256">
        <v>12</v>
      </c>
      <c r="N348" s="256">
        <v>13</v>
      </c>
      <c r="O348" s="256">
        <v>14</v>
      </c>
      <c r="P348" s="256">
        <v>15</v>
      </c>
      <c r="Q348" s="256">
        <v>16</v>
      </c>
      <c r="R348" s="256">
        <v>17</v>
      </c>
      <c r="S348" s="256">
        <v>18</v>
      </c>
      <c r="T348" s="256">
        <v>19</v>
      </c>
      <c r="U348" s="256">
        <v>20</v>
      </c>
      <c r="V348" s="256">
        <v>21</v>
      </c>
      <c r="W348" s="256">
        <v>22</v>
      </c>
      <c r="X348" s="256">
        <v>23</v>
      </c>
      <c r="Y348" s="256">
        <v>24</v>
      </c>
      <c r="Z348" s="256">
        <v>25</v>
      </c>
      <c r="AA348" s="256">
        <v>26</v>
      </c>
      <c r="AB348" s="256">
        <v>27</v>
      </c>
      <c r="AC348" s="256">
        <v>28</v>
      </c>
      <c r="AD348" s="256">
        <v>29</v>
      </c>
      <c r="AE348" s="256">
        <v>30</v>
      </c>
      <c r="AF348" s="256">
        <v>31</v>
      </c>
      <c r="AG348" s="8" t="s">
        <v>0</v>
      </c>
      <c r="AH348" s="257" t="s">
        <v>1</v>
      </c>
      <c r="AI348" s="258" t="s">
        <v>2</v>
      </c>
      <c r="AJ348" s="259" t="s">
        <v>3</v>
      </c>
      <c r="AL348" s="56"/>
    </row>
    <row r="349" spans="1:38" x14ac:dyDescent="0.25">
      <c r="A349" s="12" t="s">
        <v>7</v>
      </c>
      <c r="B349" s="251">
        <f>B$110</f>
        <v>89</v>
      </c>
      <c r="C349" s="265">
        <f t="shared" ref="C349:AJ349" si="224">C$110</f>
        <v>90</v>
      </c>
      <c r="D349" s="265">
        <f t="shared" si="224"/>
        <v>80</v>
      </c>
      <c r="E349" s="265">
        <f t="shared" si="224"/>
        <v>79</v>
      </c>
      <c r="F349" s="265">
        <f t="shared" si="224"/>
        <v>84</v>
      </c>
      <c r="G349" s="265">
        <f t="shared" si="224"/>
        <v>89</v>
      </c>
      <c r="H349" s="265">
        <f t="shared" si="224"/>
        <v>92</v>
      </c>
      <c r="I349" s="265">
        <f t="shared" si="224"/>
        <v>93</v>
      </c>
      <c r="J349" s="265">
        <f t="shared" si="224"/>
        <v>95</v>
      </c>
      <c r="K349" s="265">
        <f t="shared" si="224"/>
        <v>96</v>
      </c>
      <c r="L349" s="265">
        <f t="shared" si="224"/>
        <v>97</v>
      </c>
      <c r="M349" s="265">
        <f t="shared" si="224"/>
        <v>85</v>
      </c>
      <c r="N349" s="265">
        <f t="shared" si="224"/>
        <v>96</v>
      </c>
      <c r="O349" s="265">
        <f t="shared" si="224"/>
        <v>94</v>
      </c>
      <c r="P349" s="265">
        <f t="shared" si="224"/>
        <v>86</v>
      </c>
      <c r="Q349" s="265">
        <f t="shared" si="224"/>
        <v>91</v>
      </c>
      <c r="R349" s="265">
        <f t="shared" si="224"/>
        <v>85</v>
      </c>
      <c r="S349" s="265">
        <f t="shared" si="224"/>
        <v>79</v>
      </c>
      <c r="T349" s="265">
        <f t="shared" si="224"/>
        <v>82</v>
      </c>
      <c r="U349" s="265">
        <f t="shared" si="224"/>
        <v>73</v>
      </c>
      <c r="V349" s="265">
        <f t="shared" si="224"/>
        <v>65</v>
      </c>
      <c r="W349" s="265">
        <f t="shared" si="224"/>
        <v>71</v>
      </c>
      <c r="X349" s="265">
        <f t="shared" si="224"/>
        <v>66</v>
      </c>
      <c r="Y349" s="265">
        <f t="shared" si="224"/>
        <v>79</v>
      </c>
      <c r="Z349" s="265">
        <f t="shared" si="224"/>
        <v>80</v>
      </c>
      <c r="AA349" s="265">
        <f t="shared" si="224"/>
        <v>88</v>
      </c>
      <c r="AB349" s="265">
        <f t="shared" si="224"/>
        <v>76</v>
      </c>
      <c r="AC349" s="265">
        <f t="shared" si="224"/>
        <v>70</v>
      </c>
      <c r="AD349" s="265">
        <f t="shared" si="224"/>
        <v>77</v>
      </c>
      <c r="AE349" s="265">
        <f t="shared" si="224"/>
        <v>84</v>
      </c>
      <c r="AF349" s="270"/>
      <c r="AG349" s="268">
        <f t="shared" si="224"/>
        <v>2511</v>
      </c>
      <c r="AH349" s="90">
        <f t="shared" si="224"/>
        <v>83.7</v>
      </c>
      <c r="AI349" s="265">
        <f t="shared" si="224"/>
        <v>97</v>
      </c>
      <c r="AJ349" s="265">
        <f t="shared" si="224"/>
        <v>65</v>
      </c>
      <c r="AL349" s="56"/>
    </row>
    <row r="350" spans="1:38" x14ac:dyDescent="0.25">
      <c r="A350" t="s">
        <v>61</v>
      </c>
      <c r="B350" s="251">
        <f>B$116</f>
        <v>87</v>
      </c>
      <c r="C350" s="265">
        <f t="shared" ref="C350:AJ350" si="225">C$116</f>
        <v>88</v>
      </c>
      <c r="D350" s="265">
        <f t="shared" si="225"/>
        <v>77</v>
      </c>
      <c r="E350" s="265">
        <f t="shared" si="225"/>
        <v>78</v>
      </c>
      <c r="F350" s="265">
        <f t="shared" si="225"/>
        <v>87</v>
      </c>
      <c r="G350" s="265">
        <f t="shared" si="225"/>
        <v>88</v>
      </c>
      <c r="H350" s="265">
        <f t="shared" si="225"/>
        <v>90</v>
      </c>
      <c r="I350" s="265">
        <f t="shared" si="225"/>
        <v>93</v>
      </c>
      <c r="J350" s="265">
        <f t="shared" si="225"/>
        <v>92</v>
      </c>
      <c r="K350" s="265">
        <f t="shared" si="225"/>
        <v>96</v>
      </c>
      <c r="L350" s="265">
        <f t="shared" si="225"/>
        <v>97</v>
      </c>
      <c r="M350" s="265">
        <f t="shared" si="225"/>
        <v>78</v>
      </c>
      <c r="N350" s="265">
        <f t="shared" si="225"/>
        <v>96</v>
      </c>
      <c r="O350" s="265">
        <f t="shared" si="225"/>
        <v>93</v>
      </c>
      <c r="P350" s="265">
        <f t="shared" si="225"/>
        <v>83</v>
      </c>
      <c r="Q350" s="265">
        <f t="shared" si="225"/>
        <v>91</v>
      </c>
      <c r="R350" s="265">
        <f t="shared" si="225"/>
        <v>82</v>
      </c>
      <c r="S350" s="265">
        <f t="shared" si="225"/>
        <v>73</v>
      </c>
      <c r="T350" s="265">
        <f t="shared" si="225"/>
        <v>80</v>
      </c>
      <c r="U350" s="265">
        <f t="shared" si="225"/>
        <v>69</v>
      </c>
      <c r="V350" s="265">
        <f t="shared" si="225"/>
        <v>62</v>
      </c>
      <c r="W350" s="265">
        <f t="shared" si="225"/>
        <v>73</v>
      </c>
      <c r="X350" s="265">
        <f t="shared" si="225"/>
        <v>63</v>
      </c>
      <c r="Y350" s="265">
        <f t="shared" si="225"/>
        <v>77</v>
      </c>
      <c r="Z350" s="265">
        <f t="shared" si="225"/>
        <v>78</v>
      </c>
      <c r="AA350" s="265">
        <f t="shared" si="225"/>
        <v>86</v>
      </c>
      <c r="AB350" s="265">
        <f t="shared" si="225"/>
        <v>72</v>
      </c>
      <c r="AC350" s="265">
        <f t="shared" si="225"/>
        <v>70</v>
      </c>
      <c r="AD350" s="265">
        <f t="shared" si="225"/>
        <v>73</v>
      </c>
      <c r="AE350" s="265">
        <f t="shared" si="225"/>
        <v>82</v>
      </c>
      <c r="AF350" s="270"/>
      <c r="AG350" s="268">
        <f t="shared" si="225"/>
        <v>2454</v>
      </c>
      <c r="AH350" s="90">
        <f t="shared" si="225"/>
        <v>81.8</v>
      </c>
      <c r="AI350" s="265">
        <f t="shared" si="225"/>
        <v>97</v>
      </c>
      <c r="AJ350" s="265">
        <f t="shared" si="225"/>
        <v>62</v>
      </c>
      <c r="AL350" s="56"/>
    </row>
    <row r="351" spans="1:38" ht="13.8" thickBot="1" x14ac:dyDescent="0.3">
      <c r="A351" s="252" t="s">
        <v>6</v>
      </c>
      <c r="B351" s="17">
        <f t="shared" ref="B351:AE351" si="226">B349-B350</f>
        <v>2</v>
      </c>
      <c r="C351" s="16">
        <f t="shared" si="226"/>
        <v>2</v>
      </c>
      <c r="D351" s="16">
        <f t="shared" si="226"/>
        <v>3</v>
      </c>
      <c r="E351" s="16">
        <f t="shared" si="226"/>
        <v>1</v>
      </c>
      <c r="F351" s="16">
        <f t="shared" si="226"/>
        <v>-3</v>
      </c>
      <c r="G351" s="16">
        <f t="shared" si="226"/>
        <v>1</v>
      </c>
      <c r="H351" s="16">
        <f t="shared" si="226"/>
        <v>2</v>
      </c>
      <c r="I351" s="16">
        <f t="shared" si="226"/>
        <v>0</v>
      </c>
      <c r="J351" s="16">
        <f t="shared" si="226"/>
        <v>3</v>
      </c>
      <c r="K351" s="16">
        <f t="shared" si="226"/>
        <v>0</v>
      </c>
      <c r="L351" s="16">
        <f t="shared" si="226"/>
        <v>0</v>
      </c>
      <c r="M351" s="16">
        <f t="shared" si="226"/>
        <v>7</v>
      </c>
      <c r="N351" s="16">
        <f t="shared" si="226"/>
        <v>0</v>
      </c>
      <c r="O351" s="16">
        <f t="shared" si="226"/>
        <v>1</v>
      </c>
      <c r="P351" s="16">
        <f t="shared" si="226"/>
        <v>3</v>
      </c>
      <c r="Q351" s="16">
        <f t="shared" si="226"/>
        <v>0</v>
      </c>
      <c r="R351" s="16">
        <f t="shared" si="226"/>
        <v>3</v>
      </c>
      <c r="S351" s="16">
        <f t="shared" si="226"/>
        <v>6</v>
      </c>
      <c r="T351" s="16">
        <f t="shared" si="226"/>
        <v>2</v>
      </c>
      <c r="U351" s="16">
        <f t="shared" si="226"/>
        <v>4</v>
      </c>
      <c r="V351" s="16">
        <f t="shared" si="226"/>
        <v>3</v>
      </c>
      <c r="W351" s="16">
        <f t="shared" si="226"/>
        <v>-2</v>
      </c>
      <c r="X351" s="16">
        <f t="shared" si="226"/>
        <v>3</v>
      </c>
      <c r="Y351" s="254">
        <f t="shared" si="226"/>
        <v>2</v>
      </c>
      <c r="Z351" s="16">
        <f t="shared" si="226"/>
        <v>2</v>
      </c>
      <c r="AA351" s="16">
        <f t="shared" si="226"/>
        <v>2</v>
      </c>
      <c r="AB351" s="16">
        <f t="shared" si="226"/>
        <v>4</v>
      </c>
      <c r="AC351" s="16">
        <f t="shared" si="226"/>
        <v>0</v>
      </c>
      <c r="AD351" s="16">
        <f t="shared" si="226"/>
        <v>4</v>
      </c>
      <c r="AE351" s="16">
        <f t="shared" si="226"/>
        <v>2</v>
      </c>
      <c r="AF351" s="63"/>
      <c r="AG351" s="25">
        <f>SUM(B351:AF351)</f>
        <v>57</v>
      </c>
      <c r="AH351" s="153">
        <f>AVERAGE(B351:AF351)</f>
        <v>1.9</v>
      </c>
      <c r="AI351" s="137">
        <f>MAX(B351:AF351)</f>
        <v>7</v>
      </c>
      <c r="AJ351" s="146">
        <f>MIN(B351:AF351)</f>
        <v>-3</v>
      </c>
      <c r="AK351" s="362">
        <f>AH351</f>
        <v>1.9</v>
      </c>
      <c r="AL351" s="56" t="s">
        <v>122</v>
      </c>
    </row>
    <row r="352" spans="1:38" ht="15.6" x14ac:dyDescent="0.3">
      <c r="A352" s="280" t="s">
        <v>71</v>
      </c>
      <c r="B352" s="248">
        <v>1</v>
      </c>
      <c r="C352" s="256">
        <v>2</v>
      </c>
      <c r="D352" s="256">
        <v>3</v>
      </c>
      <c r="E352" s="256">
        <v>4</v>
      </c>
      <c r="F352" s="256">
        <v>5</v>
      </c>
      <c r="G352" s="256">
        <v>6</v>
      </c>
      <c r="H352" s="256">
        <v>7</v>
      </c>
      <c r="I352" s="256">
        <v>8</v>
      </c>
      <c r="J352" s="256">
        <v>9</v>
      </c>
      <c r="K352" s="256">
        <v>10</v>
      </c>
      <c r="L352" s="256">
        <v>11</v>
      </c>
      <c r="M352" s="256">
        <v>12</v>
      </c>
      <c r="N352" s="256">
        <v>13</v>
      </c>
      <c r="O352" s="256">
        <v>14</v>
      </c>
      <c r="P352" s="256">
        <v>15</v>
      </c>
      <c r="Q352" s="256">
        <v>16</v>
      </c>
      <c r="R352" s="256">
        <v>17</v>
      </c>
      <c r="S352" s="256">
        <v>18</v>
      </c>
      <c r="T352" s="256">
        <v>19</v>
      </c>
      <c r="U352" s="256">
        <v>20</v>
      </c>
      <c r="V352" s="256">
        <v>21</v>
      </c>
      <c r="W352" s="256">
        <v>22</v>
      </c>
      <c r="X352" s="256">
        <v>23</v>
      </c>
      <c r="Y352" s="256">
        <v>24</v>
      </c>
      <c r="Z352" s="256">
        <v>25</v>
      </c>
      <c r="AA352" s="256">
        <v>26</v>
      </c>
      <c r="AB352" s="256">
        <v>27</v>
      </c>
      <c r="AC352" s="256">
        <v>28</v>
      </c>
      <c r="AD352" s="256">
        <v>29</v>
      </c>
      <c r="AE352" s="256">
        <v>30</v>
      </c>
      <c r="AF352" s="256">
        <v>31</v>
      </c>
      <c r="AG352" s="8" t="s">
        <v>0</v>
      </c>
      <c r="AH352" s="257" t="s">
        <v>1</v>
      </c>
      <c r="AI352" s="258" t="s">
        <v>2</v>
      </c>
      <c r="AJ352" s="259" t="s">
        <v>3</v>
      </c>
      <c r="AL352" s="56"/>
    </row>
    <row r="353" spans="1:38" x14ac:dyDescent="0.25">
      <c r="A353" s="12" t="s">
        <v>7</v>
      </c>
      <c r="B353" s="251">
        <f>B$123</f>
        <v>84</v>
      </c>
      <c r="C353" s="265">
        <f t="shared" ref="C353:AJ353" si="227">C$123</f>
        <v>68</v>
      </c>
      <c r="D353" s="265">
        <f t="shared" si="227"/>
        <v>66</v>
      </c>
      <c r="E353" s="265">
        <f t="shared" si="227"/>
        <v>69</v>
      </c>
      <c r="F353" s="265">
        <f t="shared" si="227"/>
        <v>76</v>
      </c>
      <c r="G353" s="265">
        <f t="shared" si="227"/>
        <v>84</v>
      </c>
      <c r="H353" s="265">
        <f t="shared" si="227"/>
        <v>79</v>
      </c>
      <c r="I353" s="265">
        <f t="shared" si="227"/>
        <v>72</v>
      </c>
      <c r="J353" s="265">
        <f t="shared" si="227"/>
        <v>88</v>
      </c>
      <c r="K353" s="265">
        <f t="shared" si="227"/>
        <v>64</v>
      </c>
      <c r="L353" s="265">
        <f t="shared" si="227"/>
        <v>80</v>
      </c>
      <c r="M353" s="265">
        <f t="shared" si="227"/>
        <v>81</v>
      </c>
      <c r="N353" s="265">
        <f t="shared" si="227"/>
        <v>83</v>
      </c>
      <c r="O353" s="265">
        <f t="shared" si="227"/>
        <v>78</v>
      </c>
      <c r="P353" s="265">
        <f t="shared" si="227"/>
        <v>84</v>
      </c>
      <c r="Q353" s="265">
        <f t="shared" si="227"/>
        <v>90</v>
      </c>
      <c r="R353" s="265">
        <f t="shared" si="227"/>
        <v>70</v>
      </c>
      <c r="S353" s="265">
        <f t="shared" si="227"/>
        <v>66</v>
      </c>
      <c r="T353" s="265">
        <f t="shared" si="227"/>
        <v>65</v>
      </c>
      <c r="U353" s="265">
        <f t="shared" si="227"/>
        <v>61</v>
      </c>
      <c r="V353" s="265">
        <f t="shared" si="227"/>
        <v>64</v>
      </c>
      <c r="W353" s="265">
        <f t="shared" si="227"/>
        <v>68</v>
      </c>
      <c r="X353" s="265">
        <f t="shared" si="227"/>
        <v>59</v>
      </c>
      <c r="Y353" s="265">
        <f t="shared" si="227"/>
        <v>51</v>
      </c>
      <c r="Z353" s="265">
        <f t="shared" si="227"/>
        <v>57</v>
      </c>
      <c r="AA353" s="265">
        <f t="shared" si="227"/>
        <v>56</v>
      </c>
      <c r="AB353" s="265">
        <f t="shared" si="227"/>
        <v>56</v>
      </c>
      <c r="AC353" s="265">
        <f t="shared" si="227"/>
        <v>62</v>
      </c>
      <c r="AD353" s="265">
        <f t="shared" si="227"/>
        <v>69</v>
      </c>
      <c r="AE353" s="265">
        <f t="shared" si="227"/>
        <v>60</v>
      </c>
      <c r="AF353" s="265">
        <f t="shared" si="227"/>
        <v>64</v>
      </c>
      <c r="AG353" s="268">
        <f t="shared" si="227"/>
        <v>2174</v>
      </c>
      <c r="AH353" s="90">
        <f t="shared" si="227"/>
        <v>70.129032258064512</v>
      </c>
      <c r="AI353" s="265">
        <f t="shared" si="227"/>
        <v>90</v>
      </c>
      <c r="AJ353" s="265">
        <f t="shared" si="227"/>
        <v>51</v>
      </c>
      <c r="AL353" s="56"/>
    </row>
    <row r="354" spans="1:38" x14ac:dyDescent="0.25">
      <c r="A354" t="s">
        <v>61</v>
      </c>
      <c r="B354" s="251">
        <f>B$132</f>
        <v>88</v>
      </c>
      <c r="C354" s="265">
        <f t="shared" ref="C354:AJ354" si="228">C$132</f>
        <v>66</v>
      </c>
      <c r="D354" s="265">
        <f t="shared" si="228"/>
        <v>67</v>
      </c>
      <c r="E354" s="265">
        <f t="shared" si="228"/>
        <v>69</v>
      </c>
      <c r="F354" s="265">
        <f t="shared" si="228"/>
        <v>74</v>
      </c>
      <c r="G354" s="265">
        <f t="shared" si="228"/>
        <v>84</v>
      </c>
      <c r="H354" s="265">
        <f t="shared" si="228"/>
        <v>77</v>
      </c>
      <c r="I354" s="265">
        <f t="shared" si="228"/>
        <v>69</v>
      </c>
      <c r="J354" s="265">
        <f t="shared" si="228"/>
        <v>86</v>
      </c>
      <c r="K354" s="265">
        <f t="shared" si="228"/>
        <v>67</v>
      </c>
      <c r="L354" s="265">
        <f t="shared" si="228"/>
        <v>82</v>
      </c>
      <c r="M354" s="265">
        <f t="shared" si="228"/>
        <v>79</v>
      </c>
      <c r="N354" s="265">
        <f t="shared" si="228"/>
        <v>76</v>
      </c>
      <c r="O354" s="265">
        <f t="shared" si="228"/>
        <v>73</v>
      </c>
      <c r="P354" s="265">
        <f t="shared" si="228"/>
        <v>80</v>
      </c>
      <c r="Q354" s="265">
        <f t="shared" si="228"/>
        <v>91</v>
      </c>
      <c r="R354" s="265">
        <f t="shared" si="228"/>
        <v>68</v>
      </c>
      <c r="S354" s="265">
        <f t="shared" si="228"/>
        <v>65</v>
      </c>
      <c r="T354" s="265">
        <f t="shared" si="228"/>
        <v>63</v>
      </c>
      <c r="U354" s="265">
        <f t="shared" si="228"/>
        <v>61</v>
      </c>
      <c r="V354" s="265">
        <f t="shared" si="228"/>
        <v>65</v>
      </c>
      <c r="W354" s="265">
        <f t="shared" si="228"/>
        <v>57</v>
      </c>
      <c r="X354" s="265">
        <f t="shared" si="228"/>
        <v>57</v>
      </c>
      <c r="Y354" s="265">
        <f t="shared" si="228"/>
        <v>53</v>
      </c>
      <c r="Z354" s="265">
        <f t="shared" si="228"/>
        <v>57</v>
      </c>
      <c r="AA354" s="265">
        <f t="shared" si="228"/>
        <v>56</v>
      </c>
      <c r="AB354" s="265">
        <f t="shared" si="228"/>
        <v>54</v>
      </c>
      <c r="AC354" s="265">
        <f t="shared" si="228"/>
        <v>62</v>
      </c>
      <c r="AD354" s="265">
        <f t="shared" si="228"/>
        <v>67</v>
      </c>
      <c r="AE354" s="265">
        <f t="shared" si="228"/>
        <v>58</v>
      </c>
      <c r="AF354" s="265">
        <f t="shared" si="228"/>
        <v>65</v>
      </c>
      <c r="AG354" s="268">
        <f t="shared" si="228"/>
        <v>2136</v>
      </c>
      <c r="AH354" s="90">
        <f t="shared" si="228"/>
        <v>68.903225806451616</v>
      </c>
      <c r="AI354" s="265">
        <f t="shared" si="228"/>
        <v>91</v>
      </c>
      <c r="AJ354" s="265">
        <f t="shared" si="228"/>
        <v>53</v>
      </c>
      <c r="AL354" s="56"/>
    </row>
    <row r="355" spans="1:38" ht="13.8" thickBot="1" x14ac:dyDescent="0.3">
      <c r="A355" s="252" t="s">
        <v>6</v>
      </c>
      <c r="B355" s="17">
        <f t="shared" ref="B355:AF355" si="229">B353-B354</f>
        <v>-4</v>
      </c>
      <c r="C355" s="16">
        <f t="shared" si="229"/>
        <v>2</v>
      </c>
      <c r="D355" s="16">
        <f t="shared" si="229"/>
        <v>-1</v>
      </c>
      <c r="E355" s="16">
        <f t="shared" si="229"/>
        <v>0</v>
      </c>
      <c r="F355" s="16">
        <f t="shared" si="229"/>
        <v>2</v>
      </c>
      <c r="G355" s="16">
        <f t="shared" si="229"/>
        <v>0</v>
      </c>
      <c r="H355" s="16">
        <f t="shared" si="229"/>
        <v>2</v>
      </c>
      <c r="I355" s="16">
        <f t="shared" si="229"/>
        <v>3</v>
      </c>
      <c r="J355" s="16">
        <f t="shared" si="229"/>
        <v>2</v>
      </c>
      <c r="K355" s="16">
        <f t="shared" si="229"/>
        <v>-3</v>
      </c>
      <c r="L355" s="16">
        <f t="shared" si="229"/>
        <v>-2</v>
      </c>
      <c r="M355" s="16">
        <f t="shared" si="229"/>
        <v>2</v>
      </c>
      <c r="N355" s="16">
        <f t="shared" si="229"/>
        <v>7</v>
      </c>
      <c r="O355" s="16">
        <f t="shared" si="229"/>
        <v>5</v>
      </c>
      <c r="P355" s="16">
        <f t="shared" si="229"/>
        <v>4</v>
      </c>
      <c r="Q355" s="16">
        <f t="shared" si="229"/>
        <v>-1</v>
      </c>
      <c r="R355" s="16">
        <f t="shared" si="229"/>
        <v>2</v>
      </c>
      <c r="S355" s="16">
        <f t="shared" si="229"/>
        <v>1</v>
      </c>
      <c r="T355" s="16">
        <f t="shared" si="229"/>
        <v>2</v>
      </c>
      <c r="U355" s="16">
        <f t="shared" si="229"/>
        <v>0</v>
      </c>
      <c r="V355" s="16">
        <f t="shared" si="229"/>
        <v>-1</v>
      </c>
      <c r="W355" s="16">
        <f t="shared" si="229"/>
        <v>11</v>
      </c>
      <c r="X355" s="16">
        <f t="shared" si="229"/>
        <v>2</v>
      </c>
      <c r="Y355" s="254">
        <f t="shared" si="229"/>
        <v>-2</v>
      </c>
      <c r="Z355" s="16">
        <f t="shared" si="229"/>
        <v>0</v>
      </c>
      <c r="AA355" s="16">
        <f t="shared" si="229"/>
        <v>0</v>
      </c>
      <c r="AB355" s="16">
        <f t="shared" si="229"/>
        <v>2</v>
      </c>
      <c r="AC355" s="16">
        <f t="shared" si="229"/>
        <v>0</v>
      </c>
      <c r="AD355" s="16">
        <f t="shared" si="229"/>
        <v>2</v>
      </c>
      <c r="AE355" s="16">
        <f t="shared" si="229"/>
        <v>2</v>
      </c>
      <c r="AF355" s="16">
        <f t="shared" si="229"/>
        <v>-1</v>
      </c>
      <c r="AG355" s="25">
        <f>SUM(B355:AF355)</f>
        <v>38</v>
      </c>
      <c r="AH355" s="153">
        <f>AVERAGE(B355:AF355)</f>
        <v>1.2258064516129032</v>
      </c>
      <c r="AI355" s="137">
        <f>MAX(B355:AF355)</f>
        <v>11</v>
      </c>
      <c r="AJ355" s="146">
        <f>MIN(B355:AF355)</f>
        <v>-4</v>
      </c>
      <c r="AK355" s="362">
        <f>AH355</f>
        <v>1.2258064516129032</v>
      </c>
      <c r="AL355" s="56" t="s">
        <v>123</v>
      </c>
    </row>
    <row r="356" spans="1:38" ht="15.6" x14ac:dyDescent="0.3">
      <c r="A356" s="280" t="s">
        <v>69</v>
      </c>
      <c r="B356" s="248">
        <v>1</v>
      </c>
      <c r="C356" s="256">
        <v>2</v>
      </c>
      <c r="D356" s="256">
        <v>3</v>
      </c>
      <c r="E356" s="256">
        <v>4</v>
      </c>
      <c r="F356" s="256">
        <v>5</v>
      </c>
      <c r="G356" s="256">
        <v>6</v>
      </c>
      <c r="H356" s="256">
        <v>7</v>
      </c>
      <c r="I356" s="256">
        <v>8</v>
      </c>
      <c r="J356" s="256">
        <v>9</v>
      </c>
      <c r="K356" s="256">
        <v>10</v>
      </c>
      <c r="L356" s="256">
        <v>11</v>
      </c>
      <c r="M356" s="256">
        <v>12</v>
      </c>
      <c r="N356" s="256">
        <v>13</v>
      </c>
      <c r="O356" s="256">
        <v>14</v>
      </c>
      <c r="P356" s="256">
        <v>15</v>
      </c>
      <c r="Q356" s="256">
        <v>16</v>
      </c>
      <c r="R356" s="256">
        <v>17</v>
      </c>
      <c r="S356" s="256">
        <v>18</v>
      </c>
      <c r="T356" s="256">
        <v>19</v>
      </c>
      <c r="U356" s="256">
        <v>20</v>
      </c>
      <c r="V356" s="256">
        <v>21</v>
      </c>
      <c r="W356" s="256">
        <v>22</v>
      </c>
      <c r="X356" s="256">
        <v>23</v>
      </c>
      <c r="Y356" s="256">
        <v>24</v>
      </c>
      <c r="Z356" s="256">
        <v>25</v>
      </c>
      <c r="AA356" s="256">
        <v>26</v>
      </c>
      <c r="AB356" s="256">
        <v>27</v>
      </c>
      <c r="AC356" s="256">
        <v>28</v>
      </c>
      <c r="AD356" s="256">
        <v>29</v>
      </c>
      <c r="AE356" s="256">
        <v>30</v>
      </c>
      <c r="AF356" s="256">
        <v>31</v>
      </c>
      <c r="AG356" s="8" t="s">
        <v>0</v>
      </c>
      <c r="AH356" s="257" t="s">
        <v>1</v>
      </c>
      <c r="AI356" s="258" t="s">
        <v>2</v>
      </c>
      <c r="AJ356" s="259" t="s">
        <v>3</v>
      </c>
      <c r="AL356" s="88"/>
    </row>
    <row r="357" spans="1:38" x14ac:dyDescent="0.25">
      <c r="A357" s="12" t="s">
        <v>7</v>
      </c>
      <c r="B357" s="251">
        <f>B$142</f>
        <v>66</v>
      </c>
      <c r="C357" s="265">
        <f t="shared" ref="C357:AJ357" si="230">C$142</f>
        <v>65</v>
      </c>
      <c r="D357" s="265">
        <f t="shared" si="230"/>
        <v>60</v>
      </c>
      <c r="E357" s="265">
        <f t="shared" si="230"/>
        <v>65</v>
      </c>
      <c r="F357" s="265">
        <f t="shared" si="230"/>
        <v>68</v>
      </c>
      <c r="G357" s="265">
        <f t="shared" si="230"/>
        <v>65</v>
      </c>
      <c r="H357" s="265">
        <f t="shared" si="230"/>
        <v>61</v>
      </c>
      <c r="I357" s="265">
        <f t="shared" si="230"/>
        <v>66</v>
      </c>
      <c r="J357" s="265">
        <f t="shared" si="230"/>
        <v>65</v>
      </c>
      <c r="K357" s="265">
        <f t="shared" si="230"/>
        <v>65</v>
      </c>
      <c r="L357" s="265">
        <f t="shared" si="230"/>
        <v>52</v>
      </c>
      <c r="M357" s="265">
        <f t="shared" si="230"/>
        <v>45</v>
      </c>
      <c r="N357" s="265">
        <f t="shared" si="230"/>
        <v>53</v>
      </c>
      <c r="O357" s="265">
        <f t="shared" si="230"/>
        <v>53</v>
      </c>
      <c r="P357" s="265">
        <f t="shared" si="230"/>
        <v>73</v>
      </c>
      <c r="Q357" s="265">
        <f t="shared" si="230"/>
        <v>75</v>
      </c>
      <c r="R357" s="265">
        <f t="shared" si="230"/>
        <v>47</v>
      </c>
      <c r="S357" s="265">
        <f t="shared" si="230"/>
        <v>46</v>
      </c>
      <c r="T357" s="265">
        <f t="shared" si="230"/>
        <v>55</v>
      </c>
      <c r="U357" s="265">
        <f t="shared" si="230"/>
        <v>65</v>
      </c>
      <c r="V357" s="265">
        <f t="shared" si="230"/>
        <v>71</v>
      </c>
      <c r="W357" s="265">
        <f t="shared" si="230"/>
        <v>60</v>
      </c>
      <c r="X357" s="265">
        <f t="shared" si="230"/>
        <v>48</v>
      </c>
      <c r="Y357" s="265">
        <f t="shared" si="230"/>
        <v>40</v>
      </c>
      <c r="Z357" s="265">
        <f t="shared" si="230"/>
        <v>48</v>
      </c>
      <c r="AA357" s="265">
        <f t="shared" si="230"/>
        <v>70</v>
      </c>
      <c r="AB357" s="265">
        <f t="shared" si="230"/>
        <v>60</v>
      </c>
      <c r="AC357" s="265">
        <f t="shared" si="230"/>
        <v>45</v>
      </c>
      <c r="AD357" s="265">
        <f t="shared" si="230"/>
        <v>47</v>
      </c>
      <c r="AE357" s="265">
        <f t="shared" si="230"/>
        <v>40</v>
      </c>
      <c r="AF357" s="270"/>
      <c r="AG357" s="268">
        <f t="shared" si="230"/>
        <v>1739</v>
      </c>
      <c r="AH357" s="90">
        <f t="shared" si="230"/>
        <v>57.966666666666669</v>
      </c>
      <c r="AI357" s="265">
        <f t="shared" si="230"/>
        <v>75</v>
      </c>
      <c r="AJ357" s="265">
        <f t="shared" si="230"/>
        <v>40</v>
      </c>
      <c r="AL357" s="88"/>
    </row>
    <row r="358" spans="1:38" x14ac:dyDescent="0.25">
      <c r="A358" t="s">
        <v>61</v>
      </c>
      <c r="B358" s="251">
        <f>B$151</f>
        <v>68</v>
      </c>
      <c r="C358" s="265">
        <f t="shared" ref="C358:AJ358" si="231">C$151</f>
        <v>68</v>
      </c>
      <c r="D358" s="265">
        <f t="shared" si="231"/>
        <v>65</v>
      </c>
      <c r="E358" s="265">
        <f t="shared" si="231"/>
        <v>70</v>
      </c>
      <c r="F358" s="265">
        <f t="shared" si="231"/>
        <v>71</v>
      </c>
      <c r="G358" s="265">
        <f t="shared" si="231"/>
        <v>70</v>
      </c>
      <c r="H358" s="265">
        <f t="shared" si="231"/>
        <v>60</v>
      </c>
      <c r="I358" s="265">
        <f t="shared" si="231"/>
        <v>69</v>
      </c>
      <c r="J358" s="265">
        <f t="shared" si="231"/>
        <v>72</v>
      </c>
      <c r="K358" s="265">
        <f t="shared" si="231"/>
        <v>59</v>
      </c>
      <c r="L358" s="265">
        <f t="shared" si="231"/>
        <v>52</v>
      </c>
      <c r="M358" s="265">
        <f t="shared" si="231"/>
        <v>52</v>
      </c>
      <c r="N358" s="265">
        <f t="shared" si="231"/>
        <v>60</v>
      </c>
      <c r="O358" s="265">
        <f t="shared" si="231"/>
        <v>53</v>
      </c>
      <c r="P358" s="265">
        <f t="shared" si="231"/>
        <v>76</v>
      </c>
      <c r="Q358" s="265">
        <f t="shared" si="231"/>
        <v>80</v>
      </c>
      <c r="R358" s="265">
        <f t="shared" si="231"/>
        <v>65</v>
      </c>
      <c r="S358" s="265">
        <f t="shared" si="231"/>
        <v>54</v>
      </c>
      <c r="T358" s="265">
        <f t="shared" si="231"/>
        <v>62</v>
      </c>
      <c r="U358" s="265">
        <f t="shared" si="231"/>
        <v>70</v>
      </c>
      <c r="V358" s="265">
        <f t="shared" si="231"/>
        <v>76</v>
      </c>
      <c r="W358" s="265">
        <f t="shared" si="231"/>
        <v>61</v>
      </c>
      <c r="X358" s="265">
        <f t="shared" si="231"/>
        <v>57</v>
      </c>
      <c r="Y358" s="265">
        <f t="shared" si="231"/>
        <v>45</v>
      </c>
      <c r="Z358" s="265">
        <f t="shared" si="231"/>
        <v>50</v>
      </c>
      <c r="AA358" s="265">
        <f t="shared" si="231"/>
        <v>74</v>
      </c>
      <c r="AB358" s="265">
        <f t="shared" si="231"/>
        <v>63</v>
      </c>
      <c r="AC358" s="265">
        <f t="shared" si="231"/>
        <v>48</v>
      </c>
      <c r="AD358" s="265">
        <f t="shared" si="231"/>
        <v>54</v>
      </c>
      <c r="AE358" s="265">
        <f t="shared" si="231"/>
        <v>44</v>
      </c>
      <c r="AF358" s="270"/>
      <c r="AG358" s="268">
        <f t="shared" si="231"/>
        <v>1868</v>
      </c>
      <c r="AH358" s="90">
        <f t="shared" si="231"/>
        <v>62.266666666666666</v>
      </c>
      <c r="AI358" s="265">
        <f t="shared" si="231"/>
        <v>80</v>
      </c>
      <c r="AJ358" s="265">
        <f t="shared" si="231"/>
        <v>44</v>
      </c>
      <c r="AL358" s="88"/>
    </row>
    <row r="359" spans="1:38" ht="13.8" thickBot="1" x14ac:dyDescent="0.3">
      <c r="A359" s="252" t="s">
        <v>6</v>
      </c>
      <c r="B359" s="17">
        <f t="shared" ref="B359:AE359" si="232">B357-B358</f>
        <v>-2</v>
      </c>
      <c r="C359" s="16">
        <f t="shared" si="232"/>
        <v>-3</v>
      </c>
      <c r="D359" s="16">
        <f t="shared" si="232"/>
        <v>-5</v>
      </c>
      <c r="E359" s="16">
        <f t="shared" si="232"/>
        <v>-5</v>
      </c>
      <c r="F359" s="16">
        <f t="shared" si="232"/>
        <v>-3</v>
      </c>
      <c r="G359" s="16">
        <f t="shared" si="232"/>
        <v>-5</v>
      </c>
      <c r="H359" s="16">
        <f t="shared" si="232"/>
        <v>1</v>
      </c>
      <c r="I359" s="16">
        <f t="shared" si="232"/>
        <v>-3</v>
      </c>
      <c r="J359" s="16">
        <f t="shared" si="232"/>
        <v>-7</v>
      </c>
      <c r="K359" s="16">
        <f t="shared" si="232"/>
        <v>6</v>
      </c>
      <c r="L359" s="16">
        <f t="shared" si="232"/>
        <v>0</v>
      </c>
      <c r="M359" s="16">
        <f t="shared" si="232"/>
        <v>-7</v>
      </c>
      <c r="N359" s="16">
        <f t="shared" si="232"/>
        <v>-7</v>
      </c>
      <c r="O359" s="16">
        <f t="shared" si="232"/>
        <v>0</v>
      </c>
      <c r="P359" s="16">
        <f t="shared" si="232"/>
        <v>-3</v>
      </c>
      <c r="Q359" s="16">
        <f t="shared" si="232"/>
        <v>-5</v>
      </c>
      <c r="R359" s="16">
        <f t="shared" si="232"/>
        <v>-18</v>
      </c>
      <c r="S359" s="16">
        <f t="shared" si="232"/>
        <v>-8</v>
      </c>
      <c r="T359" s="16">
        <f t="shared" si="232"/>
        <v>-7</v>
      </c>
      <c r="U359" s="16">
        <f t="shared" si="232"/>
        <v>-5</v>
      </c>
      <c r="V359" s="16">
        <f t="shared" si="232"/>
        <v>-5</v>
      </c>
      <c r="W359" s="16">
        <f t="shared" si="232"/>
        <v>-1</v>
      </c>
      <c r="X359" s="16">
        <f t="shared" si="232"/>
        <v>-9</v>
      </c>
      <c r="Y359" s="254">
        <f t="shared" si="232"/>
        <v>-5</v>
      </c>
      <c r="Z359" s="16">
        <f t="shared" si="232"/>
        <v>-2</v>
      </c>
      <c r="AA359" s="16">
        <f t="shared" si="232"/>
        <v>-4</v>
      </c>
      <c r="AB359" s="16">
        <f t="shared" si="232"/>
        <v>-3</v>
      </c>
      <c r="AC359" s="16">
        <f t="shared" si="232"/>
        <v>-3</v>
      </c>
      <c r="AD359" s="16">
        <f t="shared" si="232"/>
        <v>-7</v>
      </c>
      <c r="AE359" s="16">
        <f t="shared" si="232"/>
        <v>-4</v>
      </c>
      <c r="AF359" s="63"/>
      <c r="AG359" s="25">
        <f>SUM(B359:AF359)</f>
        <v>-129</v>
      </c>
      <c r="AH359" s="153">
        <f>AVERAGE(B359:AF359)</f>
        <v>-4.3</v>
      </c>
      <c r="AI359" s="137">
        <f>MAX(B359:AF359)</f>
        <v>6</v>
      </c>
      <c r="AJ359" s="146">
        <f>MIN(B359:AF359)</f>
        <v>-18</v>
      </c>
      <c r="AK359" s="361">
        <f>AH359</f>
        <v>-4.3</v>
      </c>
      <c r="AL359" s="88" t="s">
        <v>124</v>
      </c>
    </row>
    <row r="360" spans="1:38" ht="15.6" x14ac:dyDescent="0.3">
      <c r="A360" s="280" t="s">
        <v>72</v>
      </c>
      <c r="B360" s="248">
        <v>1</v>
      </c>
      <c r="C360" s="256">
        <v>2</v>
      </c>
      <c r="D360" s="256">
        <v>3</v>
      </c>
      <c r="E360" s="256">
        <v>4</v>
      </c>
      <c r="F360" s="256">
        <v>5</v>
      </c>
      <c r="G360" s="256">
        <v>6</v>
      </c>
      <c r="H360" s="256">
        <v>7</v>
      </c>
      <c r="I360" s="256">
        <v>8</v>
      </c>
      <c r="J360" s="256">
        <v>9</v>
      </c>
      <c r="K360" s="256">
        <v>10</v>
      </c>
      <c r="L360" s="256">
        <v>11</v>
      </c>
      <c r="M360" s="256">
        <v>12</v>
      </c>
      <c r="N360" s="256">
        <v>13</v>
      </c>
      <c r="O360" s="256">
        <v>14</v>
      </c>
      <c r="P360" s="256">
        <v>15</v>
      </c>
      <c r="Q360" s="256">
        <v>16</v>
      </c>
      <c r="R360" s="256">
        <v>17</v>
      </c>
      <c r="S360" s="256">
        <v>18</v>
      </c>
      <c r="T360" s="256">
        <v>19</v>
      </c>
      <c r="U360" s="256">
        <v>20</v>
      </c>
      <c r="V360" s="256">
        <v>21</v>
      </c>
      <c r="W360" s="256">
        <v>22</v>
      </c>
      <c r="X360" s="256">
        <v>23</v>
      </c>
      <c r="Y360" s="256">
        <v>24</v>
      </c>
      <c r="Z360" s="256">
        <v>25</v>
      </c>
      <c r="AA360" s="256">
        <v>26</v>
      </c>
      <c r="AB360" s="256">
        <v>27</v>
      </c>
      <c r="AC360" s="256">
        <v>28</v>
      </c>
      <c r="AD360" s="256">
        <v>29</v>
      </c>
      <c r="AE360" s="256">
        <v>30</v>
      </c>
      <c r="AF360" s="256">
        <v>31</v>
      </c>
      <c r="AG360" s="8" t="s">
        <v>0</v>
      </c>
      <c r="AH360" s="257" t="s">
        <v>1</v>
      </c>
      <c r="AI360" s="258" t="s">
        <v>2</v>
      </c>
      <c r="AJ360" s="259" t="s">
        <v>3</v>
      </c>
      <c r="AL360" s="88"/>
    </row>
    <row r="361" spans="1:38" x14ac:dyDescent="0.25">
      <c r="A361" s="12" t="s">
        <v>7</v>
      </c>
      <c r="B361" s="251">
        <f>B$158</f>
        <v>48</v>
      </c>
      <c r="C361" s="265">
        <f t="shared" ref="C361:AJ361" si="233">C$158</f>
        <v>45</v>
      </c>
      <c r="D361" s="265">
        <f t="shared" si="233"/>
        <v>40</v>
      </c>
      <c r="E361" s="265">
        <f t="shared" si="233"/>
        <v>40</v>
      </c>
      <c r="F361" s="265">
        <f t="shared" si="233"/>
        <v>44</v>
      </c>
      <c r="G361" s="265">
        <f t="shared" si="233"/>
        <v>44</v>
      </c>
      <c r="H361" s="265">
        <f t="shared" si="233"/>
        <v>52</v>
      </c>
      <c r="I361" s="265">
        <f t="shared" si="233"/>
        <v>52</v>
      </c>
      <c r="J361" s="265">
        <f t="shared" si="233"/>
        <v>55</v>
      </c>
      <c r="K361" s="265">
        <f t="shared" si="233"/>
        <v>65</v>
      </c>
      <c r="L361" s="265">
        <f t="shared" si="233"/>
        <v>60</v>
      </c>
      <c r="M361" s="265">
        <f t="shared" si="233"/>
        <v>62</v>
      </c>
      <c r="N361" s="265">
        <f t="shared" si="233"/>
        <v>49</v>
      </c>
      <c r="O361" s="265">
        <f t="shared" si="233"/>
        <v>55</v>
      </c>
      <c r="P361" s="265">
        <f t="shared" si="233"/>
        <v>55</v>
      </c>
      <c r="Q361" s="265">
        <f t="shared" si="233"/>
        <v>55</v>
      </c>
      <c r="R361" s="265">
        <f t="shared" si="233"/>
        <v>57</v>
      </c>
      <c r="S361" s="265">
        <f t="shared" si="233"/>
        <v>45</v>
      </c>
      <c r="T361" s="265">
        <f t="shared" si="233"/>
        <v>36</v>
      </c>
      <c r="U361" s="265">
        <f t="shared" si="233"/>
        <v>36</v>
      </c>
      <c r="V361" s="265">
        <f t="shared" si="233"/>
        <v>47</v>
      </c>
      <c r="W361" s="265">
        <f t="shared" si="233"/>
        <v>47</v>
      </c>
      <c r="X361" s="265">
        <f t="shared" si="233"/>
        <v>42</v>
      </c>
      <c r="Y361" s="265">
        <f t="shared" si="233"/>
        <v>30</v>
      </c>
      <c r="Z361" s="265">
        <f t="shared" si="233"/>
        <v>36</v>
      </c>
      <c r="AA361" s="265">
        <f t="shared" si="233"/>
        <v>44</v>
      </c>
      <c r="AB361" s="265">
        <f t="shared" si="233"/>
        <v>37</v>
      </c>
      <c r="AC361" s="265">
        <f t="shared" si="233"/>
        <v>46</v>
      </c>
      <c r="AD361" s="265">
        <f t="shared" si="233"/>
        <v>56</v>
      </c>
      <c r="AE361" s="265">
        <f t="shared" si="233"/>
        <v>54</v>
      </c>
      <c r="AF361" s="265">
        <f t="shared" si="233"/>
        <v>54</v>
      </c>
      <c r="AG361" s="268">
        <f t="shared" si="233"/>
        <v>1488</v>
      </c>
      <c r="AH361" s="266">
        <f t="shared" si="233"/>
        <v>48</v>
      </c>
      <c r="AI361" s="265">
        <f t="shared" si="233"/>
        <v>65</v>
      </c>
      <c r="AJ361" s="265">
        <f t="shared" si="233"/>
        <v>30</v>
      </c>
      <c r="AL361" s="88"/>
    </row>
    <row r="362" spans="1:38" x14ac:dyDescent="0.25">
      <c r="A362" t="s">
        <v>61</v>
      </c>
      <c r="B362" s="251">
        <f>B$164</f>
        <v>53</v>
      </c>
      <c r="C362" s="265">
        <f t="shared" ref="C362:AJ362" si="234">C$164</f>
        <v>45</v>
      </c>
      <c r="D362" s="265">
        <f t="shared" si="234"/>
        <v>39</v>
      </c>
      <c r="E362" s="265">
        <f t="shared" si="234"/>
        <v>42</v>
      </c>
      <c r="F362" s="265">
        <f t="shared" si="234"/>
        <v>53</v>
      </c>
      <c r="G362" s="265">
        <f t="shared" si="234"/>
        <v>52</v>
      </c>
      <c r="H362" s="265">
        <f t="shared" si="234"/>
        <v>53</v>
      </c>
      <c r="I362" s="265">
        <f t="shared" si="234"/>
        <v>56</v>
      </c>
      <c r="J362" s="265">
        <f t="shared" si="234"/>
        <v>69</v>
      </c>
      <c r="K362" s="265">
        <f t="shared" si="234"/>
        <v>73</v>
      </c>
      <c r="L362" s="265">
        <f t="shared" si="234"/>
        <v>74</v>
      </c>
      <c r="M362" s="265">
        <f t="shared" si="234"/>
        <v>63</v>
      </c>
      <c r="N362" s="265">
        <f t="shared" si="234"/>
        <v>53</v>
      </c>
      <c r="O362" s="265">
        <f t="shared" si="234"/>
        <v>54</v>
      </c>
      <c r="P362" s="265">
        <f t="shared" si="234"/>
        <v>54</v>
      </c>
      <c r="Q362" s="265">
        <f t="shared" si="234"/>
        <v>64</v>
      </c>
      <c r="R362" s="265">
        <f t="shared" si="234"/>
        <v>66</v>
      </c>
      <c r="S362" s="265">
        <f t="shared" si="234"/>
        <v>47</v>
      </c>
      <c r="T362" s="265">
        <f t="shared" si="234"/>
        <v>37</v>
      </c>
      <c r="U362" s="265">
        <f t="shared" si="234"/>
        <v>35</v>
      </c>
      <c r="V362" s="265">
        <f t="shared" si="234"/>
        <v>48</v>
      </c>
      <c r="W362" s="265">
        <f t="shared" si="234"/>
        <v>43</v>
      </c>
      <c r="X362" s="265">
        <f t="shared" si="234"/>
        <v>40</v>
      </c>
      <c r="Y362" s="265">
        <f t="shared" si="234"/>
        <v>32</v>
      </c>
      <c r="Z362" s="265">
        <f t="shared" si="234"/>
        <v>38</v>
      </c>
      <c r="AA362" s="265">
        <f t="shared" si="234"/>
        <v>49</v>
      </c>
      <c r="AB362" s="265">
        <f t="shared" si="234"/>
        <v>47</v>
      </c>
      <c r="AC362" s="265">
        <f t="shared" si="234"/>
        <v>47</v>
      </c>
      <c r="AD362" s="265">
        <f t="shared" si="234"/>
        <v>53</v>
      </c>
      <c r="AE362" s="265">
        <f t="shared" si="234"/>
        <v>58</v>
      </c>
      <c r="AF362" s="265">
        <f t="shared" si="234"/>
        <v>58</v>
      </c>
      <c r="AG362" s="268">
        <f t="shared" si="234"/>
        <v>1595</v>
      </c>
      <c r="AH362" s="266">
        <f t="shared" si="234"/>
        <v>51.451612903225808</v>
      </c>
      <c r="AI362" s="265">
        <f t="shared" si="234"/>
        <v>74</v>
      </c>
      <c r="AJ362" s="265">
        <f t="shared" si="234"/>
        <v>32</v>
      </c>
      <c r="AL362" s="88"/>
    </row>
    <row r="363" spans="1:38" ht="13.8" thickBot="1" x14ac:dyDescent="0.3">
      <c r="A363" s="252" t="s">
        <v>6</v>
      </c>
      <c r="B363" s="17">
        <f t="shared" ref="B363:AF363" si="235">B361-B362</f>
        <v>-5</v>
      </c>
      <c r="C363" s="16">
        <f t="shared" si="235"/>
        <v>0</v>
      </c>
      <c r="D363" s="16">
        <f t="shared" si="235"/>
        <v>1</v>
      </c>
      <c r="E363" s="16">
        <f t="shared" si="235"/>
        <v>-2</v>
      </c>
      <c r="F363" s="16">
        <f t="shared" si="235"/>
        <v>-9</v>
      </c>
      <c r="G363" s="16">
        <f t="shared" si="235"/>
        <v>-8</v>
      </c>
      <c r="H363" s="16">
        <f t="shared" si="235"/>
        <v>-1</v>
      </c>
      <c r="I363" s="16">
        <f t="shared" si="235"/>
        <v>-4</v>
      </c>
      <c r="J363" s="16">
        <f t="shared" si="235"/>
        <v>-14</v>
      </c>
      <c r="K363" s="16">
        <f t="shared" si="235"/>
        <v>-8</v>
      </c>
      <c r="L363" s="16">
        <f t="shared" si="235"/>
        <v>-14</v>
      </c>
      <c r="M363" s="16">
        <f t="shared" si="235"/>
        <v>-1</v>
      </c>
      <c r="N363" s="16">
        <f t="shared" si="235"/>
        <v>-4</v>
      </c>
      <c r="O363" s="16">
        <f t="shared" si="235"/>
        <v>1</v>
      </c>
      <c r="P363" s="16">
        <f t="shared" si="235"/>
        <v>1</v>
      </c>
      <c r="Q363" s="16">
        <f t="shared" si="235"/>
        <v>-9</v>
      </c>
      <c r="R363" s="16">
        <f t="shared" si="235"/>
        <v>-9</v>
      </c>
      <c r="S363" s="16">
        <f t="shared" si="235"/>
        <v>-2</v>
      </c>
      <c r="T363" s="16">
        <f t="shared" si="235"/>
        <v>-1</v>
      </c>
      <c r="U363" s="16">
        <f t="shared" si="235"/>
        <v>1</v>
      </c>
      <c r="V363" s="16">
        <f t="shared" si="235"/>
        <v>-1</v>
      </c>
      <c r="W363" s="16">
        <f t="shared" si="235"/>
        <v>4</v>
      </c>
      <c r="X363" s="16">
        <f t="shared" si="235"/>
        <v>2</v>
      </c>
      <c r="Y363" s="254">
        <f t="shared" si="235"/>
        <v>-2</v>
      </c>
      <c r="Z363" s="16">
        <f t="shared" si="235"/>
        <v>-2</v>
      </c>
      <c r="AA363" s="16">
        <f t="shared" si="235"/>
        <v>-5</v>
      </c>
      <c r="AB363" s="16">
        <f t="shared" si="235"/>
        <v>-10</v>
      </c>
      <c r="AC363" s="16">
        <f t="shared" si="235"/>
        <v>-1</v>
      </c>
      <c r="AD363" s="16">
        <f t="shared" si="235"/>
        <v>3</v>
      </c>
      <c r="AE363" s="16">
        <f t="shared" si="235"/>
        <v>-4</v>
      </c>
      <c r="AF363" s="16">
        <f t="shared" si="235"/>
        <v>-4</v>
      </c>
      <c r="AG363" s="25">
        <f>SUM(B363:AF363)</f>
        <v>-107</v>
      </c>
      <c r="AH363" s="153">
        <f>AVERAGE(B363:AF363)</f>
        <v>-3.4516129032258065</v>
      </c>
      <c r="AI363" s="137">
        <f>MAX(B363:AF363)</f>
        <v>4</v>
      </c>
      <c r="AJ363" s="146">
        <f>MIN(B363:AF363)</f>
        <v>-14</v>
      </c>
      <c r="AK363" s="361">
        <f>AH363</f>
        <v>-3.4516129032258065</v>
      </c>
      <c r="AL363" s="88" t="s">
        <v>125</v>
      </c>
    </row>
    <row r="367" spans="1:38" x14ac:dyDescent="0.25">
      <c r="A367" s="106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66"/>
      <c r="AH367" s="152"/>
      <c r="AI367" s="282"/>
      <c r="AJ367" s="283"/>
    </row>
    <row r="368" spans="1:38" x14ac:dyDescent="0.25">
      <c r="A368" s="106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66"/>
      <c r="AH368" s="152"/>
      <c r="AI368" s="282"/>
      <c r="AJ368" s="283"/>
    </row>
    <row r="369" spans="1:41" ht="18" customHeight="1" x14ac:dyDescent="0.4">
      <c r="A369" s="346">
        <v>1898</v>
      </c>
      <c r="B369" s="347"/>
      <c r="C369" s="348"/>
      <c r="D369" s="348"/>
      <c r="E369" s="348"/>
      <c r="F369" s="348"/>
      <c r="G369" s="348"/>
      <c r="H369" s="348"/>
      <c r="I369" s="348"/>
      <c r="J369" s="348"/>
      <c r="K369" s="348"/>
      <c r="L369" s="348"/>
      <c r="M369" s="348"/>
      <c r="N369" s="348"/>
      <c r="O369" s="348"/>
      <c r="P369" s="348"/>
      <c r="Q369" s="348"/>
      <c r="R369" s="348"/>
      <c r="S369" s="348"/>
      <c r="T369" s="348"/>
      <c r="U369" s="348"/>
      <c r="V369" s="348"/>
      <c r="W369" s="348"/>
      <c r="X369" s="348"/>
      <c r="Y369" s="348"/>
      <c r="Z369" s="348"/>
      <c r="AA369" s="348"/>
      <c r="AB369" s="348"/>
      <c r="AC369" s="348"/>
      <c r="AD369" s="348"/>
      <c r="AE369" s="348"/>
      <c r="AF369" s="373"/>
      <c r="AG369" s="374"/>
      <c r="AH369" s="375"/>
      <c r="AI369" s="376"/>
      <c r="AJ369" s="376"/>
      <c r="AK369" s="359"/>
      <c r="AL369" s="377" t="s">
        <v>105</v>
      </c>
    </row>
    <row r="370" spans="1:41" ht="16.2" thickBot="1" x14ac:dyDescent="0.35">
      <c r="A370" s="284"/>
      <c r="B370" s="347"/>
      <c r="C370" s="348"/>
      <c r="D370" s="348"/>
      <c r="E370" s="348"/>
      <c r="F370" s="348"/>
      <c r="G370" s="348"/>
      <c r="H370" s="348"/>
      <c r="I370" s="348"/>
      <c r="J370" s="348"/>
      <c r="K370" s="348"/>
      <c r="L370" s="348"/>
      <c r="M370" s="348"/>
      <c r="N370" s="348"/>
      <c r="O370" s="348"/>
      <c r="P370" s="348"/>
      <c r="Q370" s="348"/>
      <c r="R370" s="348"/>
      <c r="S370" s="348"/>
      <c r="T370" s="348"/>
      <c r="U370" s="348"/>
      <c r="V370" s="348"/>
      <c r="W370" s="348"/>
      <c r="X370" s="348"/>
      <c r="Y370" s="348"/>
      <c r="Z370" s="348"/>
      <c r="AA370" s="348"/>
      <c r="AB370" s="348"/>
      <c r="AC370" s="348"/>
      <c r="AD370" s="348"/>
      <c r="AE370" s="348"/>
      <c r="AF370" s="378">
        <v>1897</v>
      </c>
      <c r="AG370" s="464" t="s">
        <v>106</v>
      </c>
      <c r="AH370" s="464"/>
      <c r="AI370" s="464"/>
      <c r="AJ370" s="464"/>
      <c r="AK370" s="464"/>
      <c r="AL370" s="377" t="s">
        <v>104</v>
      </c>
    </row>
    <row r="371" spans="1:41" ht="13.8" thickTop="1" x14ac:dyDescent="0.25">
      <c r="A371" s="284"/>
      <c r="B371" s="285"/>
      <c r="C371" s="286"/>
      <c r="D371" s="286"/>
      <c r="E371" s="286"/>
      <c r="F371" s="286"/>
      <c r="G371" s="286"/>
      <c r="H371" s="286"/>
      <c r="I371" s="286"/>
      <c r="J371" s="286"/>
      <c r="K371" s="286"/>
      <c r="L371" s="286"/>
      <c r="M371" s="286"/>
      <c r="N371" s="286"/>
      <c r="O371" s="286"/>
      <c r="P371" s="286"/>
      <c r="Q371" s="286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7"/>
      <c r="AH371" s="288"/>
      <c r="AI371" s="289"/>
      <c r="AJ371" s="290"/>
      <c r="AK371" s="280" t="s">
        <v>6</v>
      </c>
      <c r="AL371" s="280" t="s">
        <v>127</v>
      </c>
      <c r="AN371" t="s">
        <v>50</v>
      </c>
      <c r="AO371" t="s">
        <v>126</v>
      </c>
    </row>
    <row r="372" spans="1:41" ht="15.6" x14ac:dyDescent="0.3">
      <c r="A372" s="280" t="s">
        <v>33</v>
      </c>
      <c r="B372" s="248">
        <v>1</v>
      </c>
      <c r="C372" s="256">
        <v>2</v>
      </c>
      <c r="D372" s="256">
        <v>3</v>
      </c>
      <c r="E372" s="256">
        <v>4</v>
      </c>
      <c r="F372" s="256">
        <v>5</v>
      </c>
      <c r="G372" s="256">
        <v>6</v>
      </c>
      <c r="H372" s="256">
        <v>7</v>
      </c>
      <c r="I372" s="256">
        <v>8</v>
      </c>
      <c r="J372" s="256">
        <v>9</v>
      </c>
      <c r="K372" s="256">
        <v>10</v>
      </c>
      <c r="L372" s="256">
        <v>11</v>
      </c>
      <c r="M372" s="256">
        <v>12</v>
      </c>
      <c r="N372" s="256">
        <v>13</v>
      </c>
      <c r="O372" s="256">
        <v>14</v>
      </c>
      <c r="P372" s="256">
        <v>15</v>
      </c>
      <c r="Q372" s="256">
        <v>16</v>
      </c>
      <c r="R372" s="256">
        <v>17</v>
      </c>
      <c r="S372" s="256">
        <v>18</v>
      </c>
      <c r="T372" s="256">
        <v>19</v>
      </c>
      <c r="U372" s="256">
        <v>20</v>
      </c>
      <c r="V372" s="256">
        <v>21</v>
      </c>
      <c r="W372" s="256">
        <v>22</v>
      </c>
      <c r="X372" s="256">
        <v>23</v>
      </c>
      <c r="Y372" s="256">
        <v>24</v>
      </c>
      <c r="Z372" s="256">
        <v>25</v>
      </c>
      <c r="AA372" s="256">
        <v>26</v>
      </c>
      <c r="AB372" s="256">
        <v>27</v>
      </c>
      <c r="AC372" s="256">
        <v>28</v>
      </c>
      <c r="AD372" s="256">
        <v>29</v>
      </c>
      <c r="AE372" s="256">
        <v>30</v>
      </c>
      <c r="AF372" s="256">
        <v>31</v>
      </c>
      <c r="AG372" s="257" t="s">
        <v>0</v>
      </c>
      <c r="AH372" s="257" t="s">
        <v>1</v>
      </c>
      <c r="AI372" s="258" t="s">
        <v>2</v>
      </c>
      <c r="AJ372" s="272" t="s">
        <v>3</v>
      </c>
      <c r="AK372" s="382"/>
      <c r="AL372" s="280"/>
      <c r="AN372" s="196">
        <f>AK375</f>
        <v>-3.903225806451613</v>
      </c>
      <c r="AO372" t="s">
        <v>114</v>
      </c>
    </row>
    <row r="373" spans="1:41" x14ac:dyDescent="0.25">
      <c r="A373" s="12" t="s">
        <v>7</v>
      </c>
      <c r="B373" s="250">
        <f>B$184</f>
        <v>42</v>
      </c>
      <c r="C373" s="166">
        <f t="shared" ref="C373:AJ373" si="236">C$184</f>
        <v>30</v>
      </c>
      <c r="D373" s="166">
        <f t="shared" si="236"/>
        <v>40</v>
      </c>
      <c r="E373" s="166">
        <f t="shared" si="236"/>
        <v>48</v>
      </c>
      <c r="F373" s="166">
        <f t="shared" si="236"/>
        <v>52</v>
      </c>
      <c r="G373" s="166">
        <f t="shared" si="236"/>
        <v>52</v>
      </c>
      <c r="H373" s="166">
        <f t="shared" si="236"/>
        <v>52</v>
      </c>
      <c r="I373" s="166">
        <f t="shared" si="236"/>
        <v>60</v>
      </c>
      <c r="J373" s="166">
        <f t="shared" si="236"/>
        <v>50</v>
      </c>
      <c r="K373" s="166">
        <f t="shared" si="236"/>
        <v>50</v>
      </c>
      <c r="L373" s="166">
        <f t="shared" si="236"/>
        <v>50</v>
      </c>
      <c r="M373" s="166">
        <f t="shared" si="236"/>
        <v>65</v>
      </c>
      <c r="N373" s="166">
        <f t="shared" si="236"/>
        <v>65</v>
      </c>
      <c r="O373" s="166">
        <f t="shared" si="236"/>
        <v>50</v>
      </c>
      <c r="P373" s="166">
        <f t="shared" si="236"/>
        <v>53</v>
      </c>
      <c r="Q373" s="166">
        <f t="shared" si="236"/>
        <v>48</v>
      </c>
      <c r="R373" s="166">
        <f t="shared" si="236"/>
        <v>45</v>
      </c>
      <c r="S373" s="166">
        <f t="shared" si="236"/>
        <v>43</v>
      </c>
      <c r="T373" s="166">
        <f t="shared" si="236"/>
        <v>43</v>
      </c>
      <c r="U373" s="166">
        <f t="shared" si="236"/>
        <v>45</v>
      </c>
      <c r="V373" s="166">
        <f t="shared" si="236"/>
        <v>50</v>
      </c>
      <c r="W373" s="166">
        <f t="shared" si="236"/>
        <v>60</v>
      </c>
      <c r="X373" s="166">
        <f t="shared" si="236"/>
        <v>50</v>
      </c>
      <c r="Y373" s="166">
        <f t="shared" si="236"/>
        <v>50</v>
      </c>
      <c r="Z373" s="166">
        <f t="shared" si="236"/>
        <v>40</v>
      </c>
      <c r="AA373" s="166">
        <f t="shared" si="236"/>
        <v>50</v>
      </c>
      <c r="AB373" s="166">
        <f t="shared" si="236"/>
        <v>50</v>
      </c>
      <c r="AC373" s="166">
        <f t="shared" si="236"/>
        <v>45</v>
      </c>
      <c r="AD373" s="166">
        <f t="shared" si="236"/>
        <v>45</v>
      </c>
      <c r="AE373" s="166">
        <f t="shared" si="236"/>
        <v>37</v>
      </c>
      <c r="AF373" s="166">
        <f t="shared" si="236"/>
        <v>38</v>
      </c>
      <c r="AG373" s="166">
        <f t="shared" si="236"/>
        <v>1498</v>
      </c>
      <c r="AH373" s="33">
        <f t="shared" si="236"/>
        <v>48.322580645161288</v>
      </c>
      <c r="AI373" s="166">
        <f t="shared" si="236"/>
        <v>65</v>
      </c>
      <c r="AJ373" s="273">
        <f t="shared" si="236"/>
        <v>30</v>
      </c>
      <c r="AK373" s="383"/>
      <c r="AL373" s="88"/>
      <c r="AN373" s="196">
        <f>AK379</f>
        <v>-5.6785714285714288</v>
      </c>
      <c r="AO373" t="s">
        <v>115</v>
      </c>
    </row>
    <row r="374" spans="1:41" x14ac:dyDescent="0.25">
      <c r="A374" t="s">
        <v>61</v>
      </c>
      <c r="B374" s="249">
        <f>B$190</f>
        <v>34</v>
      </c>
      <c r="C374" s="211">
        <f t="shared" ref="C374:AJ374" si="237">C$190</f>
        <v>44</v>
      </c>
      <c r="D374" s="211">
        <f t="shared" si="237"/>
        <v>54</v>
      </c>
      <c r="E374" s="211">
        <f t="shared" si="237"/>
        <v>60</v>
      </c>
      <c r="F374" s="211">
        <f t="shared" si="237"/>
        <v>61</v>
      </c>
      <c r="G374" s="211">
        <f t="shared" si="237"/>
        <v>44</v>
      </c>
      <c r="H374" s="211">
        <f t="shared" si="237"/>
        <v>54</v>
      </c>
      <c r="I374" s="211">
        <f t="shared" si="237"/>
        <v>64</v>
      </c>
      <c r="J374" s="211">
        <f t="shared" si="237"/>
        <v>53</v>
      </c>
      <c r="K374" s="211">
        <f t="shared" si="237"/>
        <v>58</v>
      </c>
      <c r="L374" s="211">
        <f t="shared" si="237"/>
        <v>45</v>
      </c>
      <c r="M374" s="211">
        <f t="shared" si="237"/>
        <v>63</v>
      </c>
      <c r="N374" s="211">
        <f t="shared" si="237"/>
        <v>73</v>
      </c>
      <c r="O374" s="211">
        <f t="shared" si="237"/>
        <v>53</v>
      </c>
      <c r="P374" s="211">
        <f t="shared" si="237"/>
        <v>54</v>
      </c>
      <c r="Q374" s="211">
        <f t="shared" si="237"/>
        <v>53</v>
      </c>
      <c r="R374" s="211">
        <f t="shared" si="237"/>
        <v>43</v>
      </c>
      <c r="S374" s="211">
        <f t="shared" si="237"/>
        <v>53</v>
      </c>
      <c r="T374" s="211">
        <f t="shared" si="237"/>
        <v>48</v>
      </c>
      <c r="U374" s="211">
        <f t="shared" si="237"/>
        <v>56</v>
      </c>
      <c r="V374" s="211">
        <f t="shared" si="237"/>
        <v>64</v>
      </c>
      <c r="W374" s="211">
        <f t="shared" si="237"/>
        <v>49</v>
      </c>
      <c r="X374" s="211">
        <f t="shared" si="237"/>
        <v>62</v>
      </c>
      <c r="Y374" s="211">
        <f t="shared" si="237"/>
        <v>56</v>
      </c>
      <c r="Z374" s="211">
        <f t="shared" si="237"/>
        <v>40</v>
      </c>
      <c r="AA374" s="211">
        <f t="shared" si="237"/>
        <v>55</v>
      </c>
      <c r="AB374" s="211">
        <f t="shared" si="237"/>
        <v>50</v>
      </c>
      <c r="AC374" s="211">
        <f t="shared" si="237"/>
        <v>50</v>
      </c>
      <c r="AD374" s="211">
        <f t="shared" si="237"/>
        <v>46</v>
      </c>
      <c r="AE374" s="211">
        <f t="shared" si="237"/>
        <v>37</v>
      </c>
      <c r="AF374" s="211">
        <f t="shared" si="237"/>
        <v>43</v>
      </c>
      <c r="AG374" s="211">
        <f t="shared" si="237"/>
        <v>1619</v>
      </c>
      <c r="AH374" s="269">
        <f t="shared" si="237"/>
        <v>52.225806451612904</v>
      </c>
      <c r="AI374" s="211">
        <f t="shared" si="237"/>
        <v>73</v>
      </c>
      <c r="AJ374" s="274">
        <f t="shared" si="237"/>
        <v>34</v>
      </c>
      <c r="AK374" s="383"/>
      <c r="AL374" s="88"/>
      <c r="AN374" s="196">
        <f>AK383</f>
        <v>-4.645161290322581</v>
      </c>
      <c r="AO374" t="s">
        <v>116</v>
      </c>
    </row>
    <row r="375" spans="1:41" ht="13.8" thickBot="1" x14ac:dyDescent="0.3">
      <c r="A375" s="252" t="s">
        <v>6</v>
      </c>
      <c r="B375" s="275">
        <f t="shared" ref="B375:AF375" si="238">B373-B374</f>
        <v>8</v>
      </c>
      <c r="C375" s="16">
        <f t="shared" si="238"/>
        <v>-14</v>
      </c>
      <c r="D375" s="16">
        <f t="shared" si="238"/>
        <v>-14</v>
      </c>
      <c r="E375" s="16">
        <f t="shared" si="238"/>
        <v>-12</v>
      </c>
      <c r="F375" s="16">
        <f t="shared" si="238"/>
        <v>-9</v>
      </c>
      <c r="G375" s="16">
        <f t="shared" si="238"/>
        <v>8</v>
      </c>
      <c r="H375" s="16">
        <f t="shared" si="238"/>
        <v>-2</v>
      </c>
      <c r="I375" s="16">
        <f t="shared" si="238"/>
        <v>-4</v>
      </c>
      <c r="J375" s="16">
        <f t="shared" si="238"/>
        <v>-3</v>
      </c>
      <c r="K375" s="16">
        <f t="shared" si="238"/>
        <v>-8</v>
      </c>
      <c r="L375" s="16">
        <f t="shared" si="238"/>
        <v>5</v>
      </c>
      <c r="M375" s="16">
        <f t="shared" si="238"/>
        <v>2</v>
      </c>
      <c r="N375" s="16">
        <f t="shared" si="238"/>
        <v>-8</v>
      </c>
      <c r="O375" s="16">
        <f t="shared" si="238"/>
        <v>-3</v>
      </c>
      <c r="P375" s="16">
        <f t="shared" si="238"/>
        <v>-1</v>
      </c>
      <c r="Q375" s="16">
        <f t="shared" si="238"/>
        <v>-5</v>
      </c>
      <c r="R375" s="16">
        <f t="shared" si="238"/>
        <v>2</v>
      </c>
      <c r="S375" s="16">
        <f t="shared" si="238"/>
        <v>-10</v>
      </c>
      <c r="T375" s="16">
        <f t="shared" si="238"/>
        <v>-5</v>
      </c>
      <c r="U375" s="229">
        <f t="shared" si="238"/>
        <v>-11</v>
      </c>
      <c r="V375" s="16">
        <f t="shared" si="238"/>
        <v>-14</v>
      </c>
      <c r="W375" s="16">
        <f t="shared" si="238"/>
        <v>11</v>
      </c>
      <c r="X375" s="16">
        <f t="shared" si="238"/>
        <v>-12</v>
      </c>
      <c r="Y375" s="16">
        <f t="shared" si="238"/>
        <v>-6</v>
      </c>
      <c r="Z375" s="16">
        <f t="shared" si="238"/>
        <v>0</v>
      </c>
      <c r="AA375" s="16">
        <f t="shared" si="238"/>
        <v>-5</v>
      </c>
      <c r="AB375" s="16">
        <f t="shared" si="238"/>
        <v>0</v>
      </c>
      <c r="AC375" s="16">
        <f t="shared" si="238"/>
        <v>-5</v>
      </c>
      <c r="AD375" s="16">
        <f t="shared" si="238"/>
        <v>-1</v>
      </c>
      <c r="AE375" s="16">
        <f t="shared" si="238"/>
        <v>0</v>
      </c>
      <c r="AF375" s="16">
        <f t="shared" si="238"/>
        <v>-5</v>
      </c>
      <c r="AG375" s="264">
        <f>SUM(B375:AF375)</f>
        <v>-121</v>
      </c>
      <c r="AH375" s="153">
        <f>AVERAGE(B375:AF375)</f>
        <v>-3.903225806451613</v>
      </c>
      <c r="AI375" s="137">
        <f>MAX(B375:AF375)</f>
        <v>11</v>
      </c>
      <c r="AJ375" s="276">
        <f>MIN(B375:AF375)</f>
        <v>-14</v>
      </c>
      <c r="AK375" s="384">
        <f>AH375</f>
        <v>-3.903225806451613</v>
      </c>
      <c r="AL375" s="88" t="s">
        <v>114</v>
      </c>
      <c r="AN375" s="196">
        <f>AK387</f>
        <v>-0.66666666666665719</v>
      </c>
      <c r="AO375" t="s">
        <v>117</v>
      </c>
    </row>
    <row r="376" spans="1:41" ht="15.6" x14ac:dyDescent="0.3">
      <c r="A376" s="280" t="s">
        <v>73</v>
      </c>
      <c r="B376" s="248">
        <v>1</v>
      </c>
      <c r="C376" s="256">
        <v>2</v>
      </c>
      <c r="D376" s="256">
        <v>3</v>
      </c>
      <c r="E376" s="256">
        <v>4</v>
      </c>
      <c r="F376" s="256">
        <v>5</v>
      </c>
      <c r="G376" s="256">
        <v>6</v>
      </c>
      <c r="H376" s="256">
        <v>7</v>
      </c>
      <c r="I376" s="256">
        <v>8</v>
      </c>
      <c r="J376" s="256">
        <v>9</v>
      </c>
      <c r="K376" s="256">
        <v>10</v>
      </c>
      <c r="L376" s="256">
        <v>11</v>
      </c>
      <c r="M376" s="256">
        <v>12</v>
      </c>
      <c r="N376" s="256">
        <v>13</v>
      </c>
      <c r="O376" s="256">
        <v>14</v>
      </c>
      <c r="P376" s="256">
        <v>15</v>
      </c>
      <c r="Q376" s="256">
        <v>16</v>
      </c>
      <c r="R376" s="256">
        <v>17</v>
      </c>
      <c r="S376" s="256">
        <v>18</v>
      </c>
      <c r="T376" s="256">
        <v>19</v>
      </c>
      <c r="U376" s="256">
        <v>20</v>
      </c>
      <c r="V376" s="256">
        <v>21</v>
      </c>
      <c r="W376" s="256">
        <v>22</v>
      </c>
      <c r="X376" s="256">
        <v>23</v>
      </c>
      <c r="Y376" s="256">
        <v>24</v>
      </c>
      <c r="Z376" s="256">
        <v>25</v>
      </c>
      <c r="AA376" s="256">
        <v>26</v>
      </c>
      <c r="AB376" s="256">
        <v>27</v>
      </c>
      <c r="AC376" s="256">
        <v>28</v>
      </c>
      <c r="AD376" s="256"/>
      <c r="AE376" s="256"/>
      <c r="AF376" s="256"/>
      <c r="AG376" s="257" t="s">
        <v>0</v>
      </c>
      <c r="AH376" s="257" t="s">
        <v>1</v>
      </c>
      <c r="AI376" s="258" t="s">
        <v>2</v>
      </c>
      <c r="AJ376" s="272" t="s">
        <v>3</v>
      </c>
      <c r="AK376" s="383"/>
      <c r="AL376" s="88"/>
      <c r="AN376" s="196">
        <f>AK391</f>
        <v>1.8064516129032258</v>
      </c>
      <c r="AO376" t="s">
        <v>118</v>
      </c>
    </row>
    <row r="377" spans="1:41" x14ac:dyDescent="0.25">
      <c r="A377" s="12" t="s">
        <v>7</v>
      </c>
      <c r="B377" s="250">
        <f>B$194</f>
        <v>24</v>
      </c>
      <c r="C377" s="166">
        <f t="shared" ref="C377:AJ377" si="239">C$194</f>
        <v>30</v>
      </c>
      <c r="D377" s="166">
        <f t="shared" si="239"/>
        <v>34</v>
      </c>
      <c r="E377" s="166">
        <f t="shared" si="239"/>
        <v>35</v>
      </c>
      <c r="F377" s="166">
        <f t="shared" si="239"/>
        <v>43</v>
      </c>
      <c r="G377" s="166">
        <f t="shared" si="239"/>
        <v>42</v>
      </c>
      <c r="H377" s="166">
        <f t="shared" si="239"/>
        <v>45</v>
      </c>
      <c r="I377" s="166">
        <f t="shared" si="239"/>
        <v>48</v>
      </c>
      <c r="J377" s="166">
        <f t="shared" si="239"/>
        <v>49</v>
      </c>
      <c r="K377" s="166">
        <f t="shared" si="239"/>
        <v>63</v>
      </c>
      <c r="L377" s="166">
        <f t="shared" si="239"/>
        <v>64</v>
      </c>
      <c r="M377" s="166">
        <f t="shared" si="239"/>
        <v>67</v>
      </c>
      <c r="N377" s="166">
        <f t="shared" si="239"/>
        <v>50</v>
      </c>
      <c r="O377" s="166">
        <f t="shared" si="239"/>
        <v>50</v>
      </c>
      <c r="P377" s="166">
        <f t="shared" si="239"/>
        <v>50</v>
      </c>
      <c r="Q377" s="166">
        <f t="shared" si="239"/>
        <v>36</v>
      </c>
      <c r="R377" s="166">
        <f t="shared" si="239"/>
        <v>40</v>
      </c>
      <c r="S377" s="166">
        <f t="shared" si="239"/>
        <v>45</v>
      </c>
      <c r="T377" s="166">
        <f t="shared" si="239"/>
        <v>45</v>
      </c>
      <c r="U377" s="166">
        <f t="shared" si="239"/>
        <v>48</v>
      </c>
      <c r="V377" s="166">
        <f t="shared" si="239"/>
        <v>45</v>
      </c>
      <c r="W377" s="166">
        <f t="shared" si="239"/>
        <v>41</v>
      </c>
      <c r="X377" s="166">
        <f t="shared" si="239"/>
        <v>42</v>
      </c>
      <c r="Y377" s="166">
        <f t="shared" si="239"/>
        <v>53</v>
      </c>
      <c r="Z377" s="166">
        <f t="shared" si="239"/>
        <v>46</v>
      </c>
      <c r="AA377" s="166">
        <f t="shared" si="239"/>
        <v>43</v>
      </c>
      <c r="AB377" s="166">
        <f t="shared" si="239"/>
        <v>45</v>
      </c>
      <c r="AC377" s="166">
        <f t="shared" si="239"/>
        <v>43</v>
      </c>
      <c r="AD377" s="281"/>
      <c r="AE377" s="281"/>
      <c r="AF377" s="281"/>
      <c r="AG377" s="166">
        <f t="shared" si="239"/>
        <v>1266</v>
      </c>
      <c r="AH377" s="33">
        <f t="shared" si="239"/>
        <v>45.214285714285715</v>
      </c>
      <c r="AI377" s="166">
        <f t="shared" si="239"/>
        <v>67</v>
      </c>
      <c r="AJ377" s="273">
        <f t="shared" si="239"/>
        <v>24</v>
      </c>
      <c r="AK377" s="383"/>
      <c r="AL377" s="88"/>
      <c r="AN377" s="196">
        <f>AK395</f>
        <v>2.5333333333333332</v>
      </c>
      <c r="AO377" t="s">
        <v>119</v>
      </c>
    </row>
    <row r="378" spans="1:41" x14ac:dyDescent="0.25">
      <c r="A378" t="s">
        <v>61</v>
      </c>
      <c r="B378" s="251">
        <f>B$200</f>
        <v>33</v>
      </c>
      <c r="C378" s="265">
        <f t="shared" ref="C378:AJ378" si="240">C$200</f>
        <v>35</v>
      </c>
      <c r="D378" s="265">
        <f t="shared" si="240"/>
        <v>31</v>
      </c>
      <c r="E378" s="265">
        <f t="shared" si="240"/>
        <v>42</v>
      </c>
      <c r="F378" s="265">
        <f t="shared" si="240"/>
        <v>45</v>
      </c>
      <c r="G378" s="265">
        <f t="shared" si="240"/>
        <v>48</v>
      </c>
      <c r="H378" s="265">
        <f t="shared" si="240"/>
        <v>54</v>
      </c>
      <c r="I378" s="265">
        <f t="shared" si="240"/>
        <v>55</v>
      </c>
      <c r="J378" s="265">
        <f t="shared" si="240"/>
        <v>57</v>
      </c>
      <c r="K378" s="265">
        <f t="shared" si="240"/>
        <v>74</v>
      </c>
      <c r="L378" s="265">
        <f t="shared" si="240"/>
        <v>75</v>
      </c>
      <c r="M378" s="265">
        <f t="shared" si="240"/>
        <v>76</v>
      </c>
      <c r="N378" s="265">
        <f t="shared" si="240"/>
        <v>54</v>
      </c>
      <c r="O378" s="265">
        <f t="shared" si="240"/>
        <v>63</v>
      </c>
      <c r="P378" s="265">
        <f t="shared" si="240"/>
        <v>65</v>
      </c>
      <c r="Q378" s="265">
        <f t="shared" si="240"/>
        <v>43</v>
      </c>
      <c r="R378" s="265">
        <f t="shared" si="240"/>
        <v>50</v>
      </c>
      <c r="S378" s="265">
        <f t="shared" si="240"/>
        <v>48</v>
      </c>
      <c r="T378" s="265">
        <f t="shared" si="240"/>
        <v>44</v>
      </c>
      <c r="U378" s="265">
        <f t="shared" si="240"/>
        <v>49</v>
      </c>
      <c r="V378" s="265">
        <f t="shared" si="240"/>
        <v>45</v>
      </c>
      <c r="W378" s="265">
        <f t="shared" si="240"/>
        <v>43</v>
      </c>
      <c r="X378" s="265">
        <f t="shared" si="240"/>
        <v>48</v>
      </c>
      <c r="Y378" s="265">
        <f t="shared" si="240"/>
        <v>57</v>
      </c>
      <c r="Z378" s="265">
        <f t="shared" si="240"/>
        <v>54</v>
      </c>
      <c r="AA378" s="265">
        <f t="shared" si="240"/>
        <v>47</v>
      </c>
      <c r="AB378" s="265">
        <f t="shared" si="240"/>
        <v>45</v>
      </c>
      <c r="AC378" s="265">
        <f t="shared" si="240"/>
        <v>45</v>
      </c>
      <c r="AD378" s="270"/>
      <c r="AE378" s="270"/>
      <c r="AF378" s="270"/>
      <c r="AG378" s="265">
        <f t="shared" si="240"/>
        <v>1425</v>
      </c>
      <c r="AH378" s="90">
        <f t="shared" si="240"/>
        <v>50.892857142857146</v>
      </c>
      <c r="AI378" s="265">
        <f t="shared" si="240"/>
        <v>76</v>
      </c>
      <c r="AJ378" s="277">
        <f t="shared" si="240"/>
        <v>31</v>
      </c>
      <c r="AK378" s="383"/>
      <c r="AL378" s="88"/>
      <c r="AN378" s="196">
        <f>AK399</f>
        <v>1.2</v>
      </c>
      <c r="AO378" t="s">
        <v>120</v>
      </c>
    </row>
    <row r="379" spans="1:41" ht="16.2" thickBot="1" x14ac:dyDescent="0.35">
      <c r="A379" s="252" t="s">
        <v>6</v>
      </c>
      <c r="B379" s="278">
        <f t="shared" ref="B379:AC379" si="241">B377-B378</f>
        <v>-9</v>
      </c>
      <c r="C379" s="16">
        <f t="shared" si="241"/>
        <v>-5</v>
      </c>
      <c r="D379" s="16">
        <f t="shared" si="241"/>
        <v>3</v>
      </c>
      <c r="E379" s="16">
        <f t="shared" si="241"/>
        <v>-7</v>
      </c>
      <c r="F379" s="16">
        <f t="shared" si="241"/>
        <v>-2</v>
      </c>
      <c r="G379" s="16">
        <f t="shared" si="241"/>
        <v>-6</v>
      </c>
      <c r="H379" s="16">
        <f t="shared" si="241"/>
        <v>-9</v>
      </c>
      <c r="I379" s="16">
        <f t="shared" si="241"/>
        <v>-7</v>
      </c>
      <c r="J379" s="16">
        <f t="shared" si="241"/>
        <v>-8</v>
      </c>
      <c r="K379" s="16">
        <f t="shared" si="241"/>
        <v>-11</v>
      </c>
      <c r="L379" s="16">
        <f t="shared" si="241"/>
        <v>-11</v>
      </c>
      <c r="M379" s="16">
        <f t="shared" si="241"/>
        <v>-9</v>
      </c>
      <c r="N379" s="16">
        <f t="shared" si="241"/>
        <v>-4</v>
      </c>
      <c r="O379" s="16">
        <f t="shared" si="241"/>
        <v>-13</v>
      </c>
      <c r="P379" s="16">
        <f t="shared" si="241"/>
        <v>-15</v>
      </c>
      <c r="Q379" s="16">
        <f t="shared" si="241"/>
        <v>-7</v>
      </c>
      <c r="R379" s="16">
        <f t="shared" si="241"/>
        <v>-10</v>
      </c>
      <c r="S379" s="16">
        <f t="shared" si="241"/>
        <v>-3</v>
      </c>
      <c r="T379" s="16">
        <f t="shared" si="241"/>
        <v>1</v>
      </c>
      <c r="U379" s="16">
        <f t="shared" si="241"/>
        <v>-1</v>
      </c>
      <c r="V379" s="16">
        <f t="shared" si="241"/>
        <v>0</v>
      </c>
      <c r="W379" s="16">
        <f t="shared" si="241"/>
        <v>-2</v>
      </c>
      <c r="X379" s="16">
        <f t="shared" si="241"/>
        <v>-6</v>
      </c>
      <c r="Y379" s="255">
        <f t="shared" si="241"/>
        <v>-4</v>
      </c>
      <c r="Z379" s="16">
        <f t="shared" si="241"/>
        <v>-8</v>
      </c>
      <c r="AA379" s="16">
        <f t="shared" si="241"/>
        <v>-4</v>
      </c>
      <c r="AB379" s="253">
        <f t="shared" si="241"/>
        <v>0</v>
      </c>
      <c r="AC379" s="16">
        <f t="shared" si="241"/>
        <v>-2</v>
      </c>
      <c r="AD379" s="292"/>
      <c r="AE379" s="292"/>
      <c r="AF379" s="292"/>
      <c r="AG379" s="264">
        <f>SUM(B379:AF379)</f>
        <v>-159</v>
      </c>
      <c r="AH379" s="153">
        <f>AVERAGE(B379:AF379)</f>
        <v>-5.6785714285714288</v>
      </c>
      <c r="AI379" s="137">
        <f>MAX(B379:AF379)</f>
        <v>3</v>
      </c>
      <c r="AJ379" s="276">
        <f>MIN(B379:AF379)</f>
        <v>-15</v>
      </c>
      <c r="AK379" s="384">
        <f>AH379</f>
        <v>-5.6785714285714288</v>
      </c>
      <c r="AL379" s="88" t="s">
        <v>115</v>
      </c>
      <c r="AN379" s="196">
        <f>AK403</f>
        <v>4.225806451612903</v>
      </c>
      <c r="AO379" t="s">
        <v>121</v>
      </c>
    </row>
    <row r="380" spans="1:41" ht="15.6" x14ac:dyDescent="0.3">
      <c r="A380" s="280" t="s">
        <v>74</v>
      </c>
      <c r="B380" s="248">
        <v>1</v>
      </c>
      <c r="C380" s="256">
        <v>2</v>
      </c>
      <c r="D380" s="256">
        <v>3</v>
      </c>
      <c r="E380" s="256">
        <v>4</v>
      </c>
      <c r="F380" s="256">
        <v>5</v>
      </c>
      <c r="G380" s="256">
        <v>6</v>
      </c>
      <c r="H380" s="256">
        <v>7</v>
      </c>
      <c r="I380" s="256">
        <v>8</v>
      </c>
      <c r="J380" s="256">
        <v>9</v>
      </c>
      <c r="K380" s="256">
        <v>10</v>
      </c>
      <c r="L380" s="256">
        <v>11</v>
      </c>
      <c r="M380" s="256">
        <v>12</v>
      </c>
      <c r="N380" s="256">
        <v>13</v>
      </c>
      <c r="O380" s="256">
        <v>14</v>
      </c>
      <c r="P380" s="256">
        <v>15</v>
      </c>
      <c r="Q380" s="256">
        <v>16</v>
      </c>
      <c r="R380" s="256">
        <v>17</v>
      </c>
      <c r="S380" s="256">
        <v>18</v>
      </c>
      <c r="T380" s="256">
        <v>19</v>
      </c>
      <c r="U380" s="256">
        <v>20</v>
      </c>
      <c r="V380" s="256">
        <v>21</v>
      </c>
      <c r="W380" s="256">
        <v>22</v>
      </c>
      <c r="X380" s="256">
        <v>23</v>
      </c>
      <c r="Y380" s="256">
        <v>24</v>
      </c>
      <c r="Z380" s="256">
        <v>25</v>
      </c>
      <c r="AA380" s="256">
        <v>26</v>
      </c>
      <c r="AB380" s="256">
        <v>27</v>
      </c>
      <c r="AC380" s="256">
        <v>28</v>
      </c>
      <c r="AD380" s="256">
        <v>29</v>
      </c>
      <c r="AE380" s="256">
        <v>30</v>
      </c>
      <c r="AF380" s="256">
        <v>31</v>
      </c>
      <c r="AG380" s="257" t="s">
        <v>0</v>
      </c>
      <c r="AH380" s="257" t="s">
        <v>1</v>
      </c>
      <c r="AI380" s="258" t="s">
        <v>2</v>
      </c>
      <c r="AJ380" s="272" t="s">
        <v>3</v>
      </c>
      <c r="AK380" s="383"/>
      <c r="AL380" s="88"/>
      <c r="AN380" s="196">
        <f>AK407</f>
        <v>1.4333333333333333</v>
      </c>
      <c r="AO380" t="s">
        <v>122</v>
      </c>
    </row>
    <row r="381" spans="1:41" x14ac:dyDescent="0.25">
      <c r="A381" s="12" t="s">
        <v>7</v>
      </c>
      <c r="B381" s="251">
        <f>B$204</f>
        <v>46</v>
      </c>
      <c r="C381" s="265">
        <f t="shared" ref="C381:AJ381" si="242">C$204</f>
        <v>49</v>
      </c>
      <c r="D381" s="265">
        <f t="shared" si="242"/>
        <v>45</v>
      </c>
      <c r="E381" s="265">
        <f t="shared" si="242"/>
        <v>37</v>
      </c>
      <c r="F381" s="265">
        <f t="shared" si="242"/>
        <v>45</v>
      </c>
      <c r="G381" s="265">
        <f t="shared" si="242"/>
        <v>50</v>
      </c>
      <c r="H381" s="265">
        <f t="shared" si="242"/>
        <v>50</v>
      </c>
      <c r="I381" s="265">
        <f t="shared" si="242"/>
        <v>50</v>
      </c>
      <c r="J381" s="265">
        <f t="shared" si="242"/>
        <v>55</v>
      </c>
      <c r="K381" s="265">
        <f t="shared" si="242"/>
        <v>58</v>
      </c>
      <c r="L381" s="265">
        <f t="shared" si="242"/>
        <v>70</v>
      </c>
      <c r="M381" s="265">
        <f t="shared" si="242"/>
        <v>70</v>
      </c>
      <c r="N381" s="265">
        <f t="shared" si="242"/>
        <v>72</v>
      </c>
      <c r="O381" s="265">
        <f t="shared" si="242"/>
        <v>62</v>
      </c>
      <c r="P381" s="265">
        <f t="shared" si="242"/>
        <v>57</v>
      </c>
      <c r="Q381" s="265">
        <f t="shared" si="242"/>
        <v>58</v>
      </c>
      <c r="R381" s="265">
        <f t="shared" si="242"/>
        <v>65</v>
      </c>
      <c r="S381" s="265">
        <f t="shared" si="242"/>
        <v>55</v>
      </c>
      <c r="T381" s="265">
        <f t="shared" si="242"/>
        <v>81</v>
      </c>
      <c r="U381" s="265">
        <f t="shared" si="242"/>
        <v>80</v>
      </c>
      <c r="V381" s="265">
        <f t="shared" si="242"/>
        <v>62</v>
      </c>
      <c r="W381" s="265">
        <f t="shared" si="242"/>
        <v>61</v>
      </c>
      <c r="X381" s="265">
        <f t="shared" si="242"/>
        <v>77</v>
      </c>
      <c r="Y381" s="265">
        <f t="shared" si="242"/>
        <v>60</v>
      </c>
      <c r="Z381" s="265">
        <f t="shared" si="242"/>
        <v>58</v>
      </c>
      <c r="AA381" s="265">
        <f t="shared" si="242"/>
        <v>56</v>
      </c>
      <c r="AB381" s="265">
        <f t="shared" si="242"/>
        <v>68</v>
      </c>
      <c r="AC381" s="265">
        <f t="shared" si="242"/>
        <v>73</v>
      </c>
      <c r="AD381" s="265">
        <f t="shared" si="242"/>
        <v>66</v>
      </c>
      <c r="AE381" s="265">
        <f t="shared" si="242"/>
        <v>57</v>
      </c>
      <c r="AF381" s="265">
        <f t="shared" si="242"/>
        <v>52</v>
      </c>
      <c r="AG381" s="265">
        <f t="shared" si="242"/>
        <v>1845</v>
      </c>
      <c r="AH381" s="90">
        <f t="shared" si="242"/>
        <v>59.516129032258064</v>
      </c>
      <c r="AI381" s="265">
        <f t="shared" si="242"/>
        <v>81</v>
      </c>
      <c r="AJ381" s="277">
        <f t="shared" si="242"/>
        <v>37</v>
      </c>
      <c r="AK381" s="383"/>
      <c r="AL381" s="88"/>
      <c r="AN381" s="196">
        <f>AK411</f>
        <v>-9.6774193548387094E-2</v>
      </c>
      <c r="AO381" t="s">
        <v>123</v>
      </c>
    </row>
    <row r="382" spans="1:41" x14ac:dyDescent="0.25">
      <c r="A382" t="s">
        <v>61</v>
      </c>
      <c r="B382" s="251">
        <f>B$210</f>
        <v>53</v>
      </c>
      <c r="C382" s="265">
        <f t="shared" ref="C382:AJ382" si="243">C$210</f>
        <v>47</v>
      </c>
      <c r="D382" s="265">
        <f t="shared" si="243"/>
        <v>54</v>
      </c>
      <c r="E382" s="265">
        <f t="shared" si="243"/>
        <v>39</v>
      </c>
      <c r="F382" s="265">
        <f t="shared" si="243"/>
        <v>50</v>
      </c>
      <c r="G382" s="265">
        <f t="shared" si="243"/>
        <v>57</v>
      </c>
      <c r="H382" s="265">
        <f t="shared" si="243"/>
        <v>62</v>
      </c>
      <c r="I382" s="265">
        <f t="shared" si="243"/>
        <v>65</v>
      </c>
      <c r="J382" s="265">
        <f t="shared" si="243"/>
        <v>63</v>
      </c>
      <c r="K382" s="265">
        <f t="shared" si="243"/>
        <v>67</v>
      </c>
      <c r="L382" s="265">
        <f t="shared" si="243"/>
        <v>72</v>
      </c>
      <c r="M382" s="265">
        <f t="shared" si="243"/>
        <v>78</v>
      </c>
      <c r="N382" s="265">
        <f t="shared" si="243"/>
        <v>71</v>
      </c>
      <c r="O382" s="265">
        <f t="shared" si="243"/>
        <v>70</v>
      </c>
      <c r="P382" s="265">
        <f t="shared" si="243"/>
        <v>61</v>
      </c>
      <c r="Q382" s="265">
        <f t="shared" si="243"/>
        <v>58</v>
      </c>
      <c r="R382" s="265">
        <f t="shared" si="243"/>
        <v>78</v>
      </c>
      <c r="S382" s="265">
        <f t="shared" si="243"/>
        <v>65</v>
      </c>
      <c r="T382" s="265">
        <f t="shared" si="243"/>
        <v>84</v>
      </c>
      <c r="U382" s="265">
        <f t="shared" si="243"/>
        <v>82</v>
      </c>
      <c r="V382" s="265">
        <f t="shared" si="243"/>
        <v>62</v>
      </c>
      <c r="W382" s="265">
        <f t="shared" si="243"/>
        <v>63</v>
      </c>
      <c r="X382" s="265">
        <f t="shared" si="243"/>
        <v>77</v>
      </c>
      <c r="Y382" s="265">
        <f t="shared" si="243"/>
        <v>61</v>
      </c>
      <c r="Z382" s="265">
        <f t="shared" si="243"/>
        <v>60</v>
      </c>
      <c r="AA382" s="265">
        <f t="shared" si="243"/>
        <v>66</v>
      </c>
      <c r="AB382" s="265">
        <f t="shared" si="243"/>
        <v>70</v>
      </c>
      <c r="AC382" s="265">
        <f t="shared" si="243"/>
        <v>74</v>
      </c>
      <c r="AD382" s="265">
        <f t="shared" si="243"/>
        <v>70</v>
      </c>
      <c r="AE382" s="265">
        <f t="shared" si="243"/>
        <v>55</v>
      </c>
      <c r="AF382" s="265">
        <f t="shared" si="243"/>
        <v>55</v>
      </c>
      <c r="AG382" s="265">
        <f t="shared" si="243"/>
        <v>1989</v>
      </c>
      <c r="AH382" s="90">
        <f t="shared" si="243"/>
        <v>64.161290322580641</v>
      </c>
      <c r="AI382" s="265">
        <f t="shared" si="243"/>
        <v>84</v>
      </c>
      <c r="AJ382" s="277">
        <f t="shared" si="243"/>
        <v>39</v>
      </c>
      <c r="AK382" s="383"/>
      <c r="AL382" s="88"/>
      <c r="AN382" s="196">
        <f>AK415</f>
        <v>-0.73333333333333328</v>
      </c>
      <c r="AO382" t="s">
        <v>124</v>
      </c>
    </row>
    <row r="383" spans="1:41" ht="13.8" thickBot="1" x14ac:dyDescent="0.3">
      <c r="A383" s="252" t="s">
        <v>6</v>
      </c>
      <c r="B383" s="278">
        <f t="shared" ref="B383:AF383" si="244">B381-B382</f>
        <v>-7</v>
      </c>
      <c r="C383" s="16">
        <f t="shared" si="244"/>
        <v>2</v>
      </c>
      <c r="D383" s="16">
        <f t="shared" si="244"/>
        <v>-9</v>
      </c>
      <c r="E383" s="16">
        <f t="shared" si="244"/>
        <v>-2</v>
      </c>
      <c r="F383" s="16">
        <f t="shared" si="244"/>
        <v>-5</v>
      </c>
      <c r="G383" s="16">
        <f t="shared" si="244"/>
        <v>-7</v>
      </c>
      <c r="H383" s="16">
        <f t="shared" si="244"/>
        <v>-12</v>
      </c>
      <c r="I383" s="16">
        <f t="shared" si="244"/>
        <v>-15</v>
      </c>
      <c r="J383" s="16">
        <f t="shared" si="244"/>
        <v>-8</v>
      </c>
      <c r="K383" s="16">
        <f t="shared" si="244"/>
        <v>-9</v>
      </c>
      <c r="L383" s="16">
        <f t="shared" si="244"/>
        <v>-2</v>
      </c>
      <c r="M383" s="16">
        <f t="shared" si="244"/>
        <v>-8</v>
      </c>
      <c r="N383" s="16">
        <f t="shared" si="244"/>
        <v>1</v>
      </c>
      <c r="O383" s="16">
        <f t="shared" si="244"/>
        <v>-8</v>
      </c>
      <c r="P383" s="16">
        <f t="shared" si="244"/>
        <v>-4</v>
      </c>
      <c r="Q383" s="16">
        <f t="shared" si="244"/>
        <v>0</v>
      </c>
      <c r="R383" s="16">
        <f t="shared" si="244"/>
        <v>-13</v>
      </c>
      <c r="S383" s="16">
        <f t="shared" si="244"/>
        <v>-10</v>
      </c>
      <c r="T383" s="16">
        <f t="shared" si="244"/>
        <v>-3</v>
      </c>
      <c r="U383" s="16">
        <f t="shared" si="244"/>
        <v>-2</v>
      </c>
      <c r="V383" s="16">
        <f t="shared" si="244"/>
        <v>0</v>
      </c>
      <c r="W383" s="16">
        <f t="shared" si="244"/>
        <v>-2</v>
      </c>
      <c r="X383" s="16">
        <f t="shared" si="244"/>
        <v>0</v>
      </c>
      <c r="Y383" s="254">
        <f t="shared" si="244"/>
        <v>-1</v>
      </c>
      <c r="Z383" s="16">
        <f t="shared" si="244"/>
        <v>-2</v>
      </c>
      <c r="AA383" s="16">
        <f t="shared" si="244"/>
        <v>-10</v>
      </c>
      <c r="AB383" s="16">
        <f t="shared" si="244"/>
        <v>-2</v>
      </c>
      <c r="AC383" s="16">
        <f t="shared" si="244"/>
        <v>-1</v>
      </c>
      <c r="AD383" s="16">
        <f t="shared" si="244"/>
        <v>-4</v>
      </c>
      <c r="AE383" s="16">
        <f t="shared" si="244"/>
        <v>2</v>
      </c>
      <c r="AF383" s="16">
        <f t="shared" si="244"/>
        <v>-3</v>
      </c>
      <c r="AG383" s="264">
        <f>SUM(B383:AF383)</f>
        <v>-144</v>
      </c>
      <c r="AH383" s="153">
        <f>AVERAGE(B383:AF383)</f>
        <v>-4.645161290322581</v>
      </c>
      <c r="AI383" s="137">
        <f>MAX(B383:AF383)</f>
        <v>2</v>
      </c>
      <c r="AJ383" s="276">
        <f>MIN(B383:AF383)</f>
        <v>-15</v>
      </c>
      <c r="AK383" s="384">
        <f>AH383</f>
        <v>-4.645161290322581</v>
      </c>
      <c r="AL383" s="88" t="s">
        <v>116</v>
      </c>
      <c r="AN383" s="196">
        <f>AK419</f>
        <v>-2.7096774193548385</v>
      </c>
      <c r="AO383" t="s">
        <v>125</v>
      </c>
    </row>
    <row r="384" spans="1:41" ht="15.6" x14ac:dyDescent="0.3">
      <c r="A384" s="280" t="s">
        <v>75</v>
      </c>
      <c r="B384" s="248">
        <v>1</v>
      </c>
      <c r="C384" s="256">
        <v>2</v>
      </c>
      <c r="D384" s="256">
        <v>3</v>
      </c>
      <c r="E384" s="256">
        <v>4</v>
      </c>
      <c r="F384" s="256">
        <v>5</v>
      </c>
      <c r="G384" s="256">
        <v>6</v>
      </c>
      <c r="H384" s="256">
        <v>7</v>
      </c>
      <c r="I384" s="256">
        <v>8</v>
      </c>
      <c r="J384" s="256">
        <v>9</v>
      </c>
      <c r="K384" s="256">
        <v>10</v>
      </c>
      <c r="L384" s="256">
        <v>11</v>
      </c>
      <c r="M384" s="256">
        <v>12</v>
      </c>
      <c r="N384" s="256">
        <v>13</v>
      </c>
      <c r="O384" s="256">
        <v>14</v>
      </c>
      <c r="P384" s="256">
        <v>15</v>
      </c>
      <c r="Q384" s="256">
        <v>16</v>
      </c>
      <c r="R384" s="256">
        <v>17</v>
      </c>
      <c r="S384" s="256">
        <v>18</v>
      </c>
      <c r="T384" s="256">
        <v>19</v>
      </c>
      <c r="U384" s="256">
        <v>20</v>
      </c>
      <c r="V384" s="256">
        <v>21</v>
      </c>
      <c r="W384" s="256">
        <v>22</v>
      </c>
      <c r="X384" s="256">
        <v>23</v>
      </c>
      <c r="Y384" s="256">
        <v>24</v>
      </c>
      <c r="Z384" s="256">
        <v>25</v>
      </c>
      <c r="AA384" s="256">
        <v>26</v>
      </c>
      <c r="AB384" s="256">
        <v>27</v>
      </c>
      <c r="AC384" s="256">
        <v>28</v>
      </c>
      <c r="AD384" s="256">
        <v>29</v>
      </c>
      <c r="AE384" s="256">
        <v>30</v>
      </c>
      <c r="AF384" s="256">
        <v>31</v>
      </c>
      <c r="AG384" s="257" t="s">
        <v>0</v>
      </c>
      <c r="AH384" s="257" t="s">
        <v>1</v>
      </c>
      <c r="AI384" s="258" t="s">
        <v>2</v>
      </c>
      <c r="AJ384" s="272" t="s">
        <v>3</v>
      </c>
      <c r="AK384" s="383"/>
      <c r="AL384" s="88"/>
    </row>
    <row r="385" spans="1:38" x14ac:dyDescent="0.25">
      <c r="A385" s="12" t="s">
        <v>7</v>
      </c>
      <c r="B385" s="251">
        <f>B$214</f>
        <v>50</v>
      </c>
      <c r="C385" s="265">
        <f t="shared" ref="C385:AJ385" si="245">C$214</f>
        <v>60</v>
      </c>
      <c r="D385" s="265">
        <f t="shared" si="245"/>
        <v>60</v>
      </c>
      <c r="E385" s="265">
        <f t="shared" si="245"/>
        <v>60</v>
      </c>
      <c r="F385" s="265">
        <f t="shared" si="245"/>
        <v>38</v>
      </c>
      <c r="G385" s="265">
        <f t="shared" si="245"/>
        <v>47</v>
      </c>
      <c r="H385" s="265">
        <f t="shared" si="245"/>
        <v>52</v>
      </c>
      <c r="I385" s="265">
        <f t="shared" si="245"/>
        <v>60</v>
      </c>
      <c r="J385" s="265">
        <f t="shared" si="245"/>
        <v>70</v>
      </c>
      <c r="K385" s="265">
        <f t="shared" si="245"/>
        <v>65</v>
      </c>
      <c r="L385" s="265">
        <f t="shared" si="245"/>
        <v>65</v>
      </c>
      <c r="M385" s="265">
        <f t="shared" si="245"/>
        <v>69</v>
      </c>
      <c r="N385" s="265">
        <f t="shared" si="245"/>
        <v>70</v>
      </c>
      <c r="O385" s="265">
        <f t="shared" si="245"/>
        <v>65</v>
      </c>
      <c r="P385" s="265">
        <f t="shared" si="245"/>
        <v>65</v>
      </c>
      <c r="Q385" s="265">
        <f t="shared" si="245"/>
        <v>71</v>
      </c>
      <c r="R385" s="265">
        <f t="shared" si="245"/>
        <v>80</v>
      </c>
      <c r="S385" s="265">
        <f t="shared" si="245"/>
        <v>83</v>
      </c>
      <c r="T385" s="265">
        <f t="shared" si="245"/>
        <v>75</v>
      </c>
      <c r="U385" s="265">
        <f t="shared" si="245"/>
        <v>68</v>
      </c>
      <c r="V385" s="265">
        <f t="shared" si="245"/>
        <v>64</v>
      </c>
      <c r="W385" s="265">
        <f t="shared" si="245"/>
        <v>74</v>
      </c>
      <c r="X385" s="265">
        <f t="shared" si="245"/>
        <v>79</v>
      </c>
      <c r="Y385" s="265">
        <f t="shared" si="245"/>
        <v>75</v>
      </c>
      <c r="Z385" s="265">
        <f t="shared" si="245"/>
        <v>75</v>
      </c>
      <c r="AA385" s="265">
        <f t="shared" si="245"/>
        <v>65</v>
      </c>
      <c r="AB385" s="265">
        <f t="shared" si="245"/>
        <v>55</v>
      </c>
      <c r="AC385" s="265">
        <f t="shared" si="245"/>
        <v>45</v>
      </c>
      <c r="AD385" s="265">
        <f t="shared" si="245"/>
        <v>65</v>
      </c>
      <c r="AE385" s="265">
        <f t="shared" si="245"/>
        <v>70</v>
      </c>
      <c r="AF385" s="270"/>
      <c r="AG385" s="265">
        <f t="shared" si="245"/>
        <v>1940</v>
      </c>
      <c r="AH385" s="90">
        <f t="shared" si="245"/>
        <v>64.666666666666671</v>
      </c>
      <c r="AI385" s="265">
        <f t="shared" si="245"/>
        <v>83</v>
      </c>
      <c r="AJ385" s="277">
        <f t="shared" si="245"/>
        <v>38</v>
      </c>
      <c r="AK385" s="383"/>
      <c r="AL385" s="88"/>
    </row>
    <row r="386" spans="1:38" x14ac:dyDescent="0.25">
      <c r="A386" t="s">
        <v>61</v>
      </c>
      <c r="B386" s="251">
        <f>B$220</f>
        <v>57</v>
      </c>
      <c r="C386" s="265">
        <f t="shared" ref="C386:AJ386" si="246">C$220</f>
        <v>67</v>
      </c>
      <c r="D386" s="265">
        <f t="shared" si="246"/>
        <v>54</v>
      </c>
      <c r="E386" s="265">
        <f t="shared" si="246"/>
        <v>56</v>
      </c>
      <c r="F386" s="265">
        <f t="shared" si="246"/>
        <v>44</v>
      </c>
      <c r="G386" s="265">
        <f t="shared" si="246"/>
        <v>47</v>
      </c>
      <c r="H386" s="265">
        <f t="shared" si="246"/>
        <v>54</v>
      </c>
      <c r="I386" s="265">
        <f t="shared" si="246"/>
        <v>64</v>
      </c>
      <c r="J386" s="265">
        <f t="shared" si="246"/>
        <v>69</v>
      </c>
      <c r="K386" s="265">
        <f t="shared" si="246"/>
        <v>74</v>
      </c>
      <c r="L386" s="265">
        <f t="shared" si="246"/>
        <v>64</v>
      </c>
      <c r="M386" s="265">
        <f t="shared" si="246"/>
        <v>74</v>
      </c>
      <c r="N386" s="265">
        <f t="shared" si="246"/>
        <v>75</v>
      </c>
      <c r="O386" s="265">
        <f t="shared" si="246"/>
        <v>57</v>
      </c>
      <c r="P386" s="265">
        <f t="shared" si="246"/>
        <v>55</v>
      </c>
      <c r="Q386" s="265">
        <f t="shared" si="246"/>
        <v>77</v>
      </c>
      <c r="R386" s="265">
        <f t="shared" si="246"/>
        <v>86</v>
      </c>
      <c r="S386" s="265">
        <f t="shared" si="246"/>
        <v>85</v>
      </c>
      <c r="T386" s="265">
        <f t="shared" si="246"/>
        <v>68</v>
      </c>
      <c r="U386" s="265">
        <f t="shared" si="246"/>
        <v>69</v>
      </c>
      <c r="V386" s="265">
        <f t="shared" si="246"/>
        <v>64</v>
      </c>
      <c r="W386" s="265">
        <f t="shared" si="246"/>
        <v>74</v>
      </c>
      <c r="X386" s="265">
        <f t="shared" si="246"/>
        <v>82</v>
      </c>
      <c r="Y386" s="265">
        <f t="shared" si="246"/>
        <v>78</v>
      </c>
      <c r="Z386" s="265">
        <f t="shared" si="246"/>
        <v>79</v>
      </c>
      <c r="AA386" s="265">
        <f t="shared" si="246"/>
        <v>62</v>
      </c>
      <c r="AB386" s="265">
        <f t="shared" si="246"/>
        <v>53</v>
      </c>
      <c r="AC386" s="265">
        <f t="shared" si="246"/>
        <v>42</v>
      </c>
      <c r="AD386" s="265">
        <f t="shared" si="246"/>
        <v>58</v>
      </c>
      <c r="AE386" s="265">
        <f t="shared" si="246"/>
        <v>72</v>
      </c>
      <c r="AF386" s="270"/>
      <c r="AG386" s="265">
        <f t="shared" si="246"/>
        <v>1960</v>
      </c>
      <c r="AH386" s="90">
        <f t="shared" si="246"/>
        <v>65.333333333333329</v>
      </c>
      <c r="AI386" s="265">
        <f t="shared" si="246"/>
        <v>86</v>
      </c>
      <c r="AJ386" s="277">
        <f t="shared" si="246"/>
        <v>42</v>
      </c>
      <c r="AK386" s="383"/>
      <c r="AL386" s="88"/>
    </row>
    <row r="387" spans="1:38" ht="13.8" thickBot="1" x14ac:dyDescent="0.3">
      <c r="A387" s="252" t="s">
        <v>6</v>
      </c>
      <c r="B387" s="278">
        <f>B385-B386</f>
        <v>-7</v>
      </c>
      <c r="C387" s="16">
        <f t="shared" ref="C387:AJ387" si="247">C385-C386</f>
        <v>-7</v>
      </c>
      <c r="D387" s="16">
        <f t="shared" si="247"/>
        <v>6</v>
      </c>
      <c r="E387" s="16">
        <f t="shared" si="247"/>
        <v>4</v>
      </c>
      <c r="F387" s="16">
        <f t="shared" si="247"/>
        <v>-6</v>
      </c>
      <c r="G387" s="16">
        <f t="shared" si="247"/>
        <v>0</v>
      </c>
      <c r="H387" s="16">
        <f t="shared" si="247"/>
        <v>-2</v>
      </c>
      <c r="I387" s="16">
        <f t="shared" si="247"/>
        <v>-4</v>
      </c>
      <c r="J387" s="16">
        <f t="shared" si="247"/>
        <v>1</v>
      </c>
      <c r="K387" s="16">
        <f t="shared" si="247"/>
        <v>-9</v>
      </c>
      <c r="L387" s="16">
        <f t="shared" si="247"/>
        <v>1</v>
      </c>
      <c r="M387" s="16">
        <f t="shared" si="247"/>
        <v>-5</v>
      </c>
      <c r="N387" s="16">
        <f t="shared" si="247"/>
        <v>-5</v>
      </c>
      <c r="O387" s="16">
        <f t="shared" si="247"/>
        <v>8</v>
      </c>
      <c r="P387" s="16">
        <f t="shared" si="247"/>
        <v>10</v>
      </c>
      <c r="Q387" s="16">
        <f t="shared" si="247"/>
        <v>-6</v>
      </c>
      <c r="R387" s="16">
        <f t="shared" si="247"/>
        <v>-6</v>
      </c>
      <c r="S387" s="16">
        <f t="shared" si="247"/>
        <v>-2</v>
      </c>
      <c r="T387" s="16">
        <f t="shared" si="247"/>
        <v>7</v>
      </c>
      <c r="U387" s="16">
        <f t="shared" si="247"/>
        <v>-1</v>
      </c>
      <c r="V387" s="16">
        <f t="shared" si="247"/>
        <v>0</v>
      </c>
      <c r="W387" s="16">
        <f t="shared" si="247"/>
        <v>0</v>
      </c>
      <c r="X387" s="16">
        <f t="shared" si="247"/>
        <v>-3</v>
      </c>
      <c r="Y387" s="16">
        <f t="shared" si="247"/>
        <v>-3</v>
      </c>
      <c r="Z387" s="16">
        <f t="shared" si="247"/>
        <v>-4</v>
      </c>
      <c r="AA387" s="16">
        <f t="shared" si="247"/>
        <v>3</v>
      </c>
      <c r="AB387" s="16">
        <f t="shared" si="247"/>
        <v>2</v>
      </c>
      <c r="AC387" s="16">
        <f t="shared" si="247"/>
        <v>3</v>
      </c>
      <c r="AD387" s="16">
        <f t="shared" si="247"/>
        <v>7</v>
      </c>
      <c r="AE387" s="16">
        <f t="shared" si="247"/>
        <v>-2</v>
      </c>
      <c r="AF387" s="63"/>
      <c r="AG387" s="16">
        <f t="shared" si="247"/>
        <v>-20</v>
      </c>
      <c r="AH387" s="291">
        <f t="shared" si="247"/>
        <v>-0.66666666666665719</v>
      </c>
      <c r="AI387" s="16">
        <f t="shared" si="247"/>
        <v>-3</v>
      </c>
      <c r="AJ387" s="279">
        <f t="shared" si="247"/>
        <v>-4</v>
      </c>
      <c r="AK387" s="384">
        <f>AH387</f>
        <v>-0.66666666666665719</v>
      </c>
      <c r="AL387" s="88" t="s">
        <v>117</v>
      </c>
    </row>
    <row r="388" spans="1:38" ht="15.6" x14ac:dyDescent="0.3">
      <c r="A388" s="280" t="s">
        <v>25</v>
      </c>
      <c r="B388" s="248">
        <v>1</v>
      </c>
      <c r="C388" s="256">
        <v>2</v>
      </c>
      <c r="D388" s="256">
        <v>3</v>
      </c>
      <c r="E388" s="256">
        <v>4</v>
      </c>
      <c r="F388" s="256">
        <v>5</v>
      </c>
      <c r="G388" s="256">
        <v>6</v>
      </c>
      <c r="H388" s="256">
        <v>7</v>
      </c>
      <c r="I388" s="256">
        <v>8</v>
      </c>
      <c r="J388" s="256">
        <v>9</v>
      </c>
      <c r="K388" s="256">
        <v>10</v>
      </c>
      <c r="L388" s="256">
        <v>11</v>
      </c>
      <c r="M388" s="256">
        <v>12</v>
      </c>
      <c r="N388" s="256">
        <v>13</v>
      </c>
      <c r="O388" s="256">
        <v>14</v>
      </c>
      <c r="P388" s="256">
        <v>15</v>
      </c>
      <c r="Q388" s="256">
        <v>16</v>
      </c>
      <c r="R388" s="256">
        <v>17</v>
      </c>
      <c r="S388" s="256">
        <v>18</v>
      </c>
      <c r="T388" s="256">
        <v>19</v>
      </c>
      <c r="U388" s="256">
        <v>20</v>
      </c>
      <c r="V388" s="256">
        <v>21</v>
      </c>
      <c r="W388" s="256">
        <v>22</v>
      </c>
      <c r="X388" s="256">
        <v>23</v>
      </c>
      <c r="Y388" s="256">
        <v>24</v>
      </c>
      <c r="Z388" s="256">
        <v>25</v>
      </c>
      <c r="AA388" s="256">
        <v>26</v>
      </c>
      <c r="AB388" s="256">
        <v>27</v>
      </c>
      <c r="AC388" s="256">
        <v>28</v>
      </c>
      <c r="AD388" s="256">
        <v>29</v>
      </c>
      <c r="AE388" s="256">
        <v>30</v>
      </c>
      <c r="AF388" s="256">
        <v>31</v>
      </c>
      <c r="AG388" s="257" t="s">
        <v>0</v>
      </c>
      <c r="AH388" s="257" t="s">
        <v>1</v>
      </c>
      <c r="AI388" s="258" t="s">
        <v>2</v>
      </c>
      <c r="AJ388" s="272" t="s">
        <v>3</v>
      </c>
      <c r="AK388" s="383"/>
      <c r="AL388" s="56"/>
    </row>
    <row r="389" spans="1:38" x14ac:dyDescent="0.25">
      <c r="A389" s="12" t="s">
        <v>7</v>
      </c>
      <c r="B389" s="251">
        <f>B$224</f>
        <v>75</v>
      </c>
      <c r="C389" s="265">
        <f t="shared" ref="C389:AJ389" si="248">C$224</f>
        <v>90</v>
      </c>
      <c r="D389" s="265">
        <f t="shared" si="248"/>
        <v>78</v>
      </c>
      <c r="E389" s="265">
        <f t="shared" si="248"/>
        <v>75</v>
      </c>
      <c r="F389" s="265">
        <f t="shared" si="248"/>
        <v>68</v>
      </c>
      <c r="G389" s="265">
        <f t="shared" si="248"/>
        <v>65</v>
      </c>
      <c r="H389" s="265">
        <f t="shared" si="248"/>
        <v>55</v>
      </c>
      <c r="I389" s="265">
        <f t="shared" si="248"/>
        <v>51</v>
      </c>
      <c r="J389" s="265">
        <f t="shared" si="248"/>
        <v>68</v>
      </c>
      <c r="K389" s="265">
        <f t="shared" si="248"/>
        <v>72</v>
      </c>
      <c r="L389" s="265">
        <f t="shared" si="248"/>
        <v>70</v>
      </c>
      <c r="M389" s="265">
        <f t="shared" si="248"/>
        <v>80</v>
      </c>
      <c r="N389" s="265">
        <f t="shared" si="248"/>
        <v>80</v>
      </c>
      <c r="O389" s="265">
        <f t="shared" si="248"/>
        <v>78</v>
      </c>
      <c r="P389" s="265">
        <f t="shared" si="248"/>
        <v>80</v>
      </c>
      <c r="Q389" s="265">
        <f t="shared" si="248"/>
        <v>80</v>
      </c>
      <c r="R389" s="265">
        <f t="shared" si="248"/>
        <v>80</v>
      </c>
      <c r="S389" s="265">
        <f t="shared" si="248"/>
        <v>82</v>
      </c>
      <c r="T389" s="265">
        <f t="shared" si="248"/>
        <v>84</v>
      </c>
      <c r="U389" s="265">
        <f t="shared" si="248"/>
        <v>93</v>
      </c>
      <c r="V389" s="265">
        <f t="shared" si="248"/>
        <v>90</v>
      </c>
      <c r="W389" s="265">
        <f t="shared" si="248"/>
        <v>75</v>
      </c>
      <c r="X389" s="265">
        <f t="shared" si="248"/>
        <v>72</v>
      </c>
      <c r="Y389" s="265">
        <f t="shared" si="248"/>
        <v>85</v>
      </c>
      <c r="Z389" s="265">
        <f t="shared" si="248"/>
        <v>84</v>
      </c>
      <c r="AA389" s="265">
        <f t="shared" si="248"/>
        <v>80</v>
      </c>
      <c r="AB389" s="265">
        <f t="shared" si="248"/>
        <v>79</v>
      </c>
      <c r="AC389" s="265">
        <f t="shared" si="248"/>
        <v>88</v>
      </c>
      <c r="AD389" s="265">
        <f t="shared" si="248"/>
        <v>85</v>
      </c>
      <c r="AE389" s="265">
        <f t="shared" si="248"/>
        <v>78</v>
      </c>
      <c r="AF389" s="265">
        <f t="shared" si="248"/>
        <v>76</v>
      </c>
      <c r="AG389" s="265">
        <f t="shared" si="248"/>
        <v>2396</v>
      </c>
      <c r="AH389" s="90">
        <f t="shared" si="248"/>
        <v>77.290322580645167</v>
      </c>
      <c r="AI389" s="265">
        <f t="shared" si="248"/>
        <v>93</v>
      </c>
      <c r="AJ389" s="277">
        <f t="shared" si="248"/>
        <v>51</v>
      </c>
      <c r="AK389" s="383"/>
      <c r="AL389" s="56"/>
    </row>
    <row r="390" spans="1:38" x14ac:dyDescent="0.25">
      <c r="A390" t="s">
        <v>61</v>
      </c>
      <c r="B390" s="251">
        <f>B$230</f>
        <v>82</v>
      </c>
      <c r="C390" s="265">
        <f t="shared" ref="C390:AJ390" si="249">C$230</f>
        <v>92</v>
      </c>
      <c r="D390" s="265">
        <f t="shared" si="249"/>
        <v>79</v>
      </c>
      <c r="E390" s="265">
        <f t="shared" si="249"/>
        <v>78</v>
      </c>
      <c r="F390" s="265">
        <f t="shared" si="249"/>
        <v>70</v>
      </c>
      <c r="G390" s="265">
        <f t="shared" si="249"/>
        <v>55</v>
      </c>
      <c r="H390" s="265">
        <f t="shared" si="249"/>
        <v>49</v>
      </c>
      <c r="I390" s="265">
        <f t="shared" si="249"/>
        <v>50</v>
      </c>
      <c r="J390" s="265">
        <f t="shared" si="249"/>
        <v>67</v>
      </c>
      <c r="K390" s="265">
        <f t="shared" si="249"/>
        <v>76</v>
      </c>
      <c r="L390" s="265">
        <f t="shared" si="249"/>
        <v>67</v>
      </c>
      <c r="M390" s="265">
        <f t="shared" si="249"/>
        <v>80</v>
      </c>
      <c r="N390" s="265">
        <f t="shared" si="249"/>
        <v>72</v>
      </c>
      <c r="O390" s="265">
        <f t="shared" si="249"/>
        <v>77</v>
      </c>
      <c r="P390" s="265">
        <f t="shared" si="249"/>
        <v>79</v>
      </c>
      <c r="Q390" s="265">
        <f t="shared" si="249"/>
        <v>89</v>
      </c>
      <c r="R390" s="265">
        <f t="shared" si="249"/>
        <v>76</v>
      </c>
      <c r="S390" s="265">
        <f t="shared" si="249"/>
        <v>75</v>
      </c>
      <c r="T390" s="265">
        <f t="shared" si="249"/>
        <v>86</v>
      </c>
      <c r="U390" s="265">
        <f t="shared" si="249"/>
        <v>93</v>
      </c>
      <c r="V390" s="265">
        <f t="shared" si="249"/>
        <v>87</v>
      </c>
      <c r="W390" s="265">
        <f t="shared" si="249"/>
        <v>68</v>
      </c>
      <c r="X390" s="265">
        <f t="shared" si="249"/>
        <v>68</v>
      </c>
      <c r="Y390" s="265">
        <f t="shared" si="249"/>
        <v>80</v>
      </c>
      <c r="Z390" s="265">
        <f t="shared" si="249"/>
        <v>73</v>
      </c>
      <c r="AA390" s="265">
        <f t="shared" si="249"/>
        <v>69</v>
      </c>
      <c r="AB390" s="265">
        <f t="shared" si="249"/>
        <v>74</v>
      </c>
      <c r="AC390" s="265">
        <f t="shared" si="249"/>
        <v>81</v>
      </c>
      <c r="AD390" s="265">
        <f t="shared" si="249"/>
        <v>88</v>
      </c>
      <c r="AE390" s="265">
        <f t="shared" si="249"/>
        <v>87</v>
      </c>
      <c r="AF390" s="265">
        <f t="shared" si="249"/>
        <v>73</v>
      </c>
      <c r="AG390" s="265">
        <f t="shared" si="249"/>
        <v>2340</v>
      </c>
      <c r="AH390" s="90">
        <f t="shared" si="249"/>
        <v>75.483870967741936</v>
      </c>
      <c r="AI390" s="265">
        <f t="shared" si="249"/>
        <v>93</v>
      </c>
      <c r="AJ390" s="277">
        <f t="shared" si="249"/>
        <v>49</v>
      </c>
      <c r="AK390" s="383"/>
      <c r="AL390" s="56"/>
    </row>
    <row r="391" spans="1:38" ht="13.8" thickBot="1" x14ac:dyDescent="0.3">
      <c r="A391" s="252" t="s">
        <v>6</v>
      </c>
      <c r="B391" s="278">
        <f t="shared" ref="B391:AF391" si="250">B389-B390</f>
        <v>-7</v>
      </c>
      <c r="C391" s="16">
        <f t="shared" si="250"/>
        <v>-2</v>
      </c>
      <c r="D391" s="16">
        <f t="shared" si="250"/>
        <v>-1</v>
      </c>
      <c r="E391" s="16">
        <f t="shared" si="250"/>
        <v>-3</v>
      </c>
      <c r="F391" s="16">
        <f t="shared" si="250"/>
        <v>-2</v>
      </c>
      <c r="G391" s="16">
        <f t="shared" si="250"/>
        <v>10</v>
      </c>
      <c r="H391" s="16">
        <f t="shared" si="250"/>
        <v>6</v>
      </c>
      <c r="I391" s="16">
        <f t="shared" si="250"/>
        <v>1</v>
      </c>
      <c r="J391" s="16">
        <f t="shared" si="250"/>
        <v>1</v>
      </c>
      <c r="K391" s="16">
        <f t="shared" si="250"/>
        <v>-4</v>
      </c>
      <c r="L391" s="16">
        <f t="shared" si="250"/>
        <v>3</v>
      </c>
      <c r="M391" s="16">
        <f t="shared" si="250"/>
        <v>0</v>
      </c>
      <c r="N391" s="16">
        <f t="shared" si="250"/>
        <v>8</v>
      </c>
      <c r="O391" s="16">
        <f t="shared" si="250"/>
        <v>1</v>
      </c>
      <c r="P391" s="16">
        <f t="shared" si="250"/>
        <v>1</v>
      </c>
      <c r="Q391" s="16">
        <f t="shared" si="250"/>
        <v>-9</v>
      </c>
      <c r="R391" s="16">
        <f t="shared" si="250"/>
        <v>4</v>
      </c>
      <c r="S391" s="16">
        <f t="shared" si="250"/>
        <v>7</v>
      </c>
      <c r="T391" s="16">
        <f t="shared" si="250"/>
        <v>-2</v>
      </c>
      <c r="U391" s="16">
        <f t="shared" si="250"/>
        <v>0</v>
      </c>
      <c r="V391" s="16">
        <f t="shared" si="250"/>
        <v>3</v>
      </c>
      <c r="W391" s="16">
        <f t="shared" si="250"/>
        <v>7</v>
      </c>
      <c r="X391" s="16">
        <f t="shared" si="250"/>
        <v>4</v>
      </c>
      <c r="Y391" s="254">
        <f t="shared" si="250"/>
        <v>5</v>
      </c>
      <c r="Z391" s="16">
        <f t="shared" si="250"/>
        <v>11</v>
      </c>
      <c r="AA391" s="16">
        <f t="shared" si="250"/>
        <v>11</v>
      </c>
      <c r="AB391" s="16">
        <f t="shared" si="250"/>
        <v>5</v>
      </c>
      <c r="AC391" s="16">
        <f t="shared" si="250"/>
        <v>7</v>
      </c>
      <c r="AD391" s="16">
        <f t="shared" si="250"/>
        <v>-3</v>
      </c>
      <c r="AE391" s="16">
        <f t="shared" si="250"/>
        <v>-9</v>
      </c>
      <c r="AF391" s="16">
        <f t="shared" si="250"/>
        <v>3</v>
      </c>
      <c r="AG391" s="264">
        <f>SUM(B391:AF391)</f>
        <v>56</v>
      </c>
      <c r="AH391" s="153">
        <f>AVERAGE(B391:AF391)</f>
        <v>1.8064516129032258</v>
      </c>
      <c r="AI391" s="137">
        <f>MAX(B391:AF391)</f>
        <v>11</v>
      </c>
      <c r="AJ391" s="276">
        <f>MIN(B391:AF391)</f>
        <v>-9</v>
      </c>
      <c r="AK391" s="385">
        <f>AH391</f>
        <v>1.8064516129032258</v>
      </c>
      <c r="AL391" s="56" t="s">
        <v>118</v>
      </c>
    </row>
    <row r="392" spans="1:38" ht="15.6" x14ac:dyDescent="0.3">
      <c r="A392" s="280" t="s">
        <v>76</v>
      </c>
      <c r="B392" s="248">
        <v>1</v>
      </c>
      <c r="C392" s="256">
        <v>2</v>
      </c>
      <c r="D392" s="256">
        <v>3</v>
      </c>
      <c r="E392" s="256">
        <v>4</v>
      </c>
      <c r="F392" s="256">
        <v>5</v>
      </c>
      <c r="G392" s="256">
        <v>6</v>
      </c>
      <c r="H392" s="256">
        <v>7</v>
      </c>
      <c r="I392" s="256">
        <v>8</v>
      </c>
      <c r="J392" s="256">
        <v>9</v>
      </c>
      <c r="K392" s="256">
        <v>10</v>
      </c>
      <c r="L392" s="256">
        <v>11</v>
      </c>
      <c r="M392" s="256">
        <v>12</v>
      </c>
      <c r="N392" s="256">
        <v>13</v>
      </c>
      <c r="O392" s="256">
        <v>14</v>
      </c>
      <c r="P392" s="256">
        <v>15</v>
      </c>
      <c r="Q392" s="256">
        <v>16</v>
      </c>
      <c r="R392" s="256">
        <v>17</v>
      </c>
      <c r="S392" s="256">
        <v>18</v>
      </c>
      <c r="T392" s="256">
        <v>19</v>
      </c>
      <c r="U392" s="256">
        <v>20</v>
      </c>
      <c r="V392" s="256">
        <v>21</v>
      </c>
      <c r="W392" s="256">
        <v>22</v>
      </c>
      <c r="X392" s="256">
        <v>23</v>
      </c>
      <c r="Y392" s="256">
        <v>24</v>
      </c>
      <c r="Z392" s="256">
        <v>25</v>
      </c>
      <c r="AA392" s="256">
        <v>26</v>
      </c>
      <c r="AB392" s="256">
        <v>27</v>
      </c>
      <c r="AC392" s="256">
        <v>28</v>
      </c>
      <c r="AD392" s="256">
        <v>29</v>
      </c>
      <c r="AE392" s="256">
        <v>30</v>
      </c>
      <c r="AF392" s="256">
        <v>31</v>
      </c>
      <c r="AG392" s="257" t="s">
        <v>0</v>
      </c>
      <c r="AH392" s="257" t="s">
        <v>1</v>
      </c>
      <c r="AI392" s="258" t="s">
        <v>2</v>
      </c>
      <c r="AJ392" s="272" t="s">
        <v>3</v>
      </c>
      <c r="AK392" s="383"/>
      <c r="AL392" s="56"/>
    </row>
    <row r="393" spans="1:38" x14ac:dyDescent="0.25">
      <c r="A393" s="12" t="s">
        <v>7</v>
      </c>
      <c r="B393" s="251">
        <f>B$234</f>
        <v>85</v>
      </c>
      <c r="C393" s="265">
        <f t="shared" ref="C393:AJ393" si="251">C$234</f>
        <v>85</v>
      </c>
      <c r="D393" s="265">
        <f t="shared" si="251"/>
        <v>84</v>
      </c>
      <c r="E393" s="265">
        <f t="shared" si="251"/>
        <v>78</v>
      </c>
      <c r="F393" s="265">
        <f t="shared" si="251"/>
        <v>78</v>
      </c>
      <c r="G393" s="265">
        <f t="shared" si="251"/>
        <v>82</v>
      </c>
      <c r="H393" s="265">
        <f t="shared" si="251"/>
        <v>84</v>
      </c>
      <c r="I393" s="265">
        <f t="shared" si="251"/>
        <v>87</v>
      </c>
      <c r="J393" s="265">
        <f t="shared" si="251"/>
        <v>92</v>
      </c>
      <c r="K393" s="265">
        <f t="shared" si="251"/>
        <v>93</v>
      </c>
      <c r="L393" s="265">
        <f t="shared" si="251"/>
        <v>94</v>
      </c>
      <c r="M393" s="265">
        <f t="shared" si="251"/>
        <v>97</v>
      </c>
      <c r="N393" s="265">
        <f t="shared" si="251"/>
        <v>92</v>
      </c>
      <c r="O393" s="265">
        <f t="shared" si="251"/>
        <v>92</v>
      </c>
      <c r="P393" s="265">
        <f t="shared" si="251"/>
        <v>88</v>
      </c>
      <c r="Q393" s="265">
        <f t="shared" si="251"/>
        <v>79</v>
      </c>
      <c r="R393" s="265">
        <f t="shared" si="251"/>
        <v>77</v>
      </c>
      <c r="S393" s="265">
        <f t="shared" si="251"/>
        <v>70</v>
      </c>
      <c r="T393" s="265">
        <f t="shared" si="251"/>
        <v>75</v>
      </c>
      <c r="U393" s="265">
        <f t="shared" si="251"/>
        <v>82</v>
      </c>
      <c r="V393" s="265">
        <f t="shared" si="251"/>
        <v>80</v>
      </c>
      <c r="W393" s="265">
        <f t="shared" si="251"/>
        <v>77</v>
      </c>
      <c r="X393" s="265">
        <f t="shared" si="251"/>
        <v>80</v>
      </c>
      <c r="Y393" s="265">
        <f t="shared" si="251"/>
        <v>85</v>
      </c>
      <c r="Z393" s="265">
        <f t="shared" si="251"/>
        <v>96</v>
      </c>
      <c r="AA393" s="265">
        <f t="shared" si="251"/>
        <v>99</v>
      </c>
      <c r="AB393" s="265">
        <f t="shared" si="251"/>
        <v>95</v>
      </c>
      <c r="AC393" s="265">
        <f t="shared" si="251"/>
        <v>97</v>
      </c>
      <c r="AD393" s="265">
        <f t="shared" si="251"/>
        <v>89</v>
      </c>
      <c r="AE393" s="265">
        <f t="shared" si="251"/>
        <v>92</v>
      </c>
      <c r="AF393" s="270"/>
      <c r="AG393" s="265">
        <f t="shared" si="251"/>
        <v>2584</v>
      </c>
      <c r="AH393" s="90">
        <f t="shared" si="251"/>
        <v>86.13333333333334</v>
      </c>
      <c r="AI393" s="265">
        <f t="shared" si="251"/>
        <v>99</v>
      </c>
      <c r="AJ393" s="277">
        <f t="shared" si="251"/>
        <v>70</v>
      </c>
      <c r="AK393" s="383"/>
      <c r="AL393" s="56"/>
    </row>
    <row r="394" spans="1:38" x14ac:dyDescent="0.25">
      <c r="A394" t="s">
        <v>61</v>
      </c>
      <c r="B394" s="251">
        <f>B$240</f>
        <v>83</v>
      </c>
      <c r="C394" s="265">
        <f t="shared" ref="C394:AJ394" si="252">C$240</f>
        <v>82</v>
      </c>
      <c r="D394" s="265">
        <f t="shared" si="252"/>
        <v>82</v>
      </c>
      <c r="E394" s="265">
        <f t="shared" si="252"/>
        <v>70</v>
      </c>
      <c r="F394" s="265">
        <f t="shared" si="252"/>
        <v>72</v>
      </c>
      <c r="G394" s="265">
        <f t="shared" si="252"/>
        <v>78</v>
      </c>
      <c r="H394" s="265">
        <f t="shared" si="252"/>
        <v>82</v>
      </c>
      <c r="I394" s="265">
        <f t="shared" si="252"/>
        <v>92</v>
      </c>
      <c r="J394" s="265">
        <f t="shared" si="252"/>
        <v>90</v>
      </c>
      <c r="K394" s="265">
        <f t="shared" si="252"/>
        <v>90</v>
      </c>
      <c r="L394" s="265">
        <f t="shared" si="252"/>
        <v>93</v>
      </c>
      <c r="M394" s="265">
        <f t="shared" si="252"/>
        <v>97</v>
      </c>
      <c r="N394" s="265">
        <f t="shared" si="252"/>
        <v>90</v>
      </c>
      <c r="O394" s="265">
        <f t="shared" si="252"/>
        <v>90</v>
      </c>
      <c r="P394" s="265">
        <f t="shared" si="252"/>
        <v>88</v>
      </c>
      <c r="Q394" s="265">
        <f t="shared" si="252"/>
        <v>77</v>
      </c>
      <c r="R394" s="265">
        <f t="shared" si="252"/>
        <v>66</v>
      </c>
      <c r="S394" s="265">
        <f t="shared" si="252"/>
        <v>66</v>
      </c>
      <c r="T394" s="265">
        <f t="shared" si="252"/>
        <v>80</v>
      </c>
      <c r="U394" s="265">
        <f t="shared" si="252"/>
        <v>78</v>
      </c>
      <c r="V394" s="265">
        <f t="shared" si="252"/>
        <v>78</v>
      </c>
      <c r="W394" s="265">
        <f t="shared" si="252"/>
        <v>73</v>
      </c>
      <c r="X394" s="265">
        <f t="shared" si="252"/>
        <v>76</v>
      </c>
      <c r="Y394" s="265">
        <f t="shared" si="252"/>
        <v>87</v>
      </c>
      <c r="Z394" s="265">
        <f t="shared" si="252"/>
        <v>95</v>
      </c>
      <c r="AA394" s="265">
        <f t="shared" si="252"/>
        <v>98</v>
      </c>
      <c r="AB394" s="265">
        <f t="shared" si="252"/>
        <v>92</v>
      </c>
      <c r="AC394" s="265">
        <f t="shared" si="252"/>
        <v>90</v>
      </c>
      <c r="AD394" s="265">
        <f t="shared" si="252"/>
        <v>86</v>
      </c>
      <c r="AE394" s="265">
        <f t="shared" si="252"/>
        <v>87</v>
      </c>
      <c r="AF394" s="270"/>
      <c r="AG394" s="265">
        <f t="shared" si="252"/>
        <v>2508</v>
      </c>
      <c r="AH394" s="90">
        <f t="shared" si="252"/>
        <v>83.6</v>
      </c>
      <c r="AI394" s="265">
        <f t="shared" si="252"/>
        <v>98</v>
      </c>
      <c r="AJ394" s="277">
        <f t="shared" si="252"/>
        <v>66</v>
      </c>
      <c r="AK394" s="383"/>
      <c r="AL394" s="56"/>
    </row>
    <row r="395" spans="1:38" ht="13.8" thickBot="1" x14ac:dyDescent="0.3">
      <c r="A395" s="252" t="s">
        <v>6</v>
      </c>
      <c r="B395" s="278">
        <f t="shared" ref="B395:AE395" si="253">B393-B394</f>
        <v>2</v>
      </c>
      <c r="C395" s="16">
        <f t="shared" si="253"/>
        <v>3</v>
      </c>
      <c r="D395" s="16">
        <f t="shared" si="253"/>
        <v>2</v>
      </c>
      <c r="E395" s="16">
        <f t="shared" si="253"/>
        <v>8</v>
      </c>
      <c r="F395" s="16">
        <f t="shared" si="253"/>
        <v>6</v>
      </c>
      <c r="G395" s="16">
        <f t="shared" si="253"/>
        <v>4</v>
      </c>
      <c r="H395" s="16">
        <f t="shared" si="253"/>
        <v>2</v>
      </c>
      <c r="I395" s="16">
        <f t="shared" si="253"/>
        <v>-5</v>
      </c>
      <c r="J395" s="16">
        <f t="shared" si="253"/>
        <v>2</v>
      </c>
      <c r="K395" s="16">
        <f t="shared" si="253"/>
        <v>3</v>
      </c>
      <c r="L395" s="16">
        <f t="shared" si="253"/>
        <v>1</v>
      </c>
      <c r="M395" s="16">
        <f t="shared" si="253"/>
        <v>0</v>
      </c>
      <c r="N395" s="16">
        <f t="shared" si="253"/>
        <v>2</v>
      </c>
      <c r="O395" s="16">
        <f t="shared" si="253"/>
        <v>2</v>
      </c>
      <c r="P395" s="16">
        <f t="shared" si="253"/>
        <v>0</v>
      </c>
      <c r="Q395" s="16">
        <f t="shared" si="253"/>
        <v>2</v>
      </c>
      <c r="R395" s="16">
        <f t="shared" si="253"/>
        <v>11</v>
      </c>
      <c r="S395" s="16">
        <f t="shared" si="253"/>
        <v>4</v>
      </c>
      <c r="T395" s="16">
        <f t="shared" si="253"/>
        <v>-5</v>
      </c>
      <c r="U395" s="16">
        <f t="shared" si="253"/>
        <v>4</v>
      </c>
      <c r="V395" s="16">
        <f t="shared" si="253"/>
        <v>2</v>
      </c>
      <c r="W395" s="16">
        <f t="shared" si="253"/>
        <v>4</v>
      </c>
      <c r="X395" s="16">
        <f t="shared" si="253"/>
        <v>4</v>
      </c>
      <c r="Y395" s="254">
        <f t="shared" si="253"/>
        <v>-2</v>
      </c>
      <c r="Z395" s="16">
        <f t="shared" si="253"/>
        <v>1</v>
      </c>
      <c r="AA395" s="16">
        <f t="shared" si="253"/>
        <v>1</v>
      </c>
      <c r="AB395" s="16">
        <f t="shared" si="253"/>
        <v>3</v>
      </c>
      <c r="AC395" s="16">
        <f t="shared" si="253"/>
        <v>7</v>
      </c>
      <c r="AD395" s="16">
        <f t="shared" si="253"/>
        <v>3</v>
      </c>
      <c r="AE395" s="16">
        <f t="shared" si="253"/>
        <v>5</v>
      </c>
      <c r="AF395" s="63"/>
      <c r="AG395" s="264">
        <f>SUM(B395:AF395)</f>
        <v>76</v>
      </c>
      <c r="AH395" s="153">
        <f>AVERAGE(B395:AF395)</f>
        <v>2.5333333333333332</v>
      </c>
      <c r="AI395" s="137">
        <f>MAX(B395:AF395)</f>
        <v>11</v>
      </c>
      <c r="AJ395" s="276">
        <f>MIN(B395:AF395)</f>
        <v>-5</v>
      </c>
      <c r="AK395" s="385">
        <f>AH395</f>
        <v>2.5333333333333332</v>
      </c>
      <c r="AL395" s="56" t="s">
        <v>119</v>
      </c>
    </row>
    <row r="396" spans="1:38" ht="15.6" x14ac:dyDescent="0.3">
      <c r="A396" s="280" t="s">
        <v>77</v>
      </c>
      <c r="B396" s="248">
        <v>1</v>
      </c>
      <c r="C396" s="256">
        <v>2</v>
      </c>
      <c r="D396" s="256">
        <v>3</v>
      </c>
      <c r="E396" s="256">
        <v>4</v>
      </c>
      <c r="F396" s="256">
        <v>5</v>
      </c>
      <c r="G396" s="256">
        <v>6</v>
      </c>
      <c r="H396" s="256">
        <v>7</v>
      </c>
      <c r="I396" s="256">
        <v>8</v>
      </c>
      <c r="J396" s="256">
        <v>9</v>
      </c>
      <c r="K396" s="256">
        <v>10</v>
      </c>
      <c r="L396" s="256">
        <v>11</v>
      </c>
      <c r="M396" s="256">
        <v>12</v>
      </c>
      <c r="N396" s="256">
        <v>13</v>
      </c>
      <c r="O396" s="256">
        <v>14</v>
      </c>
      <c r="P396" s="256">
        <v>15</v>
      </c>
      <c r="Q396" s="256">
        <v>16</v>
      </c>
      <c r="R396" s="256">
        <v>17</v>
      </c>
      <c r="S396" s="256">
        <v>18</v>
      </c>
      <c r="T396" s="256">
        <v>19</v>
      </c>
      <c r="U396" s="256">
        <v>20</v>
      </c>
      <c r="V396" s="256">
        <v>21</v>
      </c>
      <c r="W396" s="256">
        <v>22</v>
      </c>
      <c r="X396" s="256">
        <v>23</v>
      </c>
      <c r="Y396" s="256">
        <v>24</v>
      </c>
      <c r="Z396" s="256">
        <v>25</v>
      </c>
      <c r="AA396" s="256">
        <v>26</v>
      </c>
      <c r="AB396" s="256">
        <v>27</v>
      </c>
      <c r="AC396" s="256">
        <v>28</v>
      </c>
      <c r="AD396" s="256">
        <v>29</v>
      </c>
      <c r="AE396" s="256">
        <v>30</v>
      </c>
      <c r="AF396" s="256">
        <v>31</v>
      </c>
      <c r="AG396" s="257" t="s">
        <v>0</v>
      </c>
      <c r="AH396" s="257" t="s">
        <v>1</v>
      </c>
      <c r="AI396" s="258" t="s">
        <v>2</v>
      </c>
      <c r="AJ396" s="272" t="s">
        <v>3</v>
      </c>
      <c r="AK396" s="383"/>
      <c r="AL396" s="88"/>
    </row>
    <row r="397" spans="1:38" x14ac:dyDescent="0.25">
      <c r="A397" s="12" t="s">
        <v>7</v>
      </c>
      <c r="B397" s="251">
        <v>95</v>
      </c>
      <c r="C397" s="265">
        <v>99</v>
      </c>
      <c r="D397" s="265">
        <v>97</v>
      </c>
      <c r="E397" s="265">
        <v>97</v>
      </c>
      <c r="F397" s="265">
        <v>75</v>
      </c>
      <c r="G397" s="265">
        <v>72</v>
      </c>
      <c r="H397" s="265">
        <v>78</v>
      </c>
      <c r="I397" s="265">
        <v>87</v>
      </c>
      <c r="J397" s="265">
        <v>92</v>
      </c>
      <c r="K397" s="265">
        <v>81</v>
      </c>
      <c r="L397" s="265">
        <v>75</v>
      </c>
      <c r="M397" s="265">
        <v>69</v>
      </c>
      <c r="N397" s="265">
        <v>78</v>
      </c>
      <c r="O397" s="265">
        <v>84</v>
      </c>
      <c r="P397" s="265">
        <v>89</v>
      </c>
      <c r="Q397" s="265">
        <v>93</v>
      </c>
      <c r="R397" s="265">
        <v>95</v>
      </c>
      <c r="S397" s="265">
        <v>89</v>
      </c>
      <c r="T397" s="265">
        <v>91</v>
      </c>
      <c r="U397" s="265">
        <v>93</v>
      </c>
      <c r="V397" s="265">
        <v>92</v>
      </c>
      <c r="W397" s="265">
        <v>88</v>
      </c>
      <c r="X397" s="265">
        <v>87</v>
      </c>
      <c r="Y397" s="265">
        <v>84</v>
      </c>
      <c r="Z397" s="265">
        <v>88</v>
      </c>
      <c r="AA397" s="265">
        <v>87</v>
      </c>
      <c r="AB397" s="265">
        <v>90</v>
      </c>
      <c r="AC397" s="265">
        <v>84</v>
      </c>
      <c r="AD397" s="265">
        <v>93</v>
      </c>
      <c r="AE397" s="265">
        <v>95</v>
      </c>
      <c r="AF397" s="265">
        <v>91</v>
      </c>
      <c r="AG397" s="265">
        <f>AG$234</f>
        <v>2584</v>
      </c>
      <c r="AH397" s="90">
        <f>AH$234</f>
        <v>86.13333333333334</v>
      </c>
      <c r="AI397" s="265">
        <f>AI$234</f>
        <v>99</v>
      </c>
      <c r="AJ397" s="277">
        <f>AJ$234</f>
        <v>70</v>
      </c>
      <c r="AK397" s="383"/>
      <c r="AL397" s="88"/>
    </row>
    <row r="398" spans="1:38" x14ac:dyDescent="0.25">
      <c r="A398" t="s">
        <v>61</v>
      </c>
      <c r="B398" s="251">
        <f>B$250</f>
        <v>99</v>
      </c>
      <c r="C398" s="265">
        <f t="shared" ref="C398:AJ398" si="254">C$250</f>
        <v>99</v>
      </c>
      <c r="D398" s="265">
        <f t="shared" si="254"/>
        <v>96</v>
      </c>
      <c r="E398" s="265">
        <f t="shared" si="254"/>
        <v>98</v>
      </c>
      <c r="F398" s="265">
        <f t="shared" si="254"/>
        <v>70</v>
      </c>
      <c r="G398" s="265">
        <f t="shared" si="254"/>
        <v>71</v>
      </c>
      <c r="H398" s="265">
        <f t="shared" si="254"/>
        <v>77</v>
      </c>
      <c r="I398" s="265">
        <f t="shared" si="254"/>
        <v>87</v>
      </c>
      <c r="J398" s="265">
        <f t="shared" si="254"/>
        <v>85</v>
      </c>
      <c r="K398" s="265">
        <f t="shared" si="254"/>
        <v>79</v>
      </c>
      <c r="L398" s="265">
        <f t="shared" si="254"/>
        <v>74</v>
      </c>
      <c r="M398" s="265">
        <f t="shared" si="254"/>
        <v>70</v>
      </c>
      <c r="N398" s="265">
        <f t="shared" si="254"/>
        <v>80</v>
      </c>
      <c r="O398" s="265">
        <f t="shared" si="254"/>
        <v>82</v>
      </c>
      <c r="P398" s="265">
        <f t="shared" si="254"/>
        <v>90</v>
      </c>
      <c r="Q398" s="265">
        <f t="shared" si="254"/>
        <v>89</v>
      </c>
      <c r="R398" s="265">
        <f t="shared" si="254"/>
        <v>94</v>
      </c>
      <c r="S398" s="265">
        <f t="shared" si="254"/>
        <v>87</v>
      </c>
      <c r="T398" s="265">
        <f t="shared" si="254"/>
        <v>89</v>
      </c>
      <c r="U398" s="265">
        <f t="shared" si="254"/>
        <v>92</v>
      </c>
      <c r="V398" s="265">
        <f t="shared" si="254"/>
        <v>90</v>
      </c>
      <c r="W398" s="265">
        <f t="shared" si="254"/>
        <v>85</v>
      </c>
      <c r="X398" s="265">
        <f t="shared" si="254"/>
        <v>86</v>
      </c>
      <c r="Y398" s="265">
        <f t="shared" si="254"/>
        <v>85</v>
      </c>
      <c r="Z398" s="265">
        <f t="shared" si="254"/>
        <v>86</v>
      </c>
      <c r="AA398" s="265">
        <f t="shared" si="254"/>
        <v>86</v>
      </c>
      <c r="AB398" s="265">
        <f t="shared" si="254"/>
        <v>89</v>
      </c>
      <c r="AC398" s="265">
        <f t="shared" si="254"/>
        <v>84</v>
      </c>
      <c r="AD398" s="265">
        <f t="shared" si="254"/>
        <v>90</v>
      </c>
      <c r="AE398" s="265">
        <f t="shared" si="254"/>
        <v>92</v>
      </c>
      <c r="AF398" s="265">
        <f t="shared" si="254"/>
        <v>88</v>
      </c>
      <c r="AG398" s="265">
        <f t="shared" si="254"/>
        <v>2669</v>
      </c>
      <c r="AH398" s="90">
        <f t="shared" si="254"/>
        <v>86.096774193548384</v>
      </c>
      <c r="AI398" s="265">
        <f t="shared" si="254"/>
        <v>99</v>
      </c>
      <c r="AJ398" s="277">
        <f t="shared" si="254"/>
        <v>70</v>
      </c>
      <c r="AK398" s="383"/>
      <c r="AL398" s="88"/>
    </row>
    <row r="399" spans="1:38" ht="13.8" thickBot="1" x14ac:dyDescent="0.3">
      <c r="A399" s="252" t="s">
        <v>6</v>
      </c>
      <c r="B399" s="278">
        <f t="shared" ref="B399:AE399" si="255">B397-B398</f>
        <v>-4</v>
      </c>
      <c r="C399" s="16">
        <f t="shared" si="255"/>
        <v>0</v>
      </c>
      <c r="D399" s="16">
        <f t="shared" si="255"/>
        <v>1</v>
      </c>
      <c r="E399" s="16">
        <f t="shared" si="255"/>
        <v>-1</v>
      </c>
      <c r="F399" s="16">
        <f t="shared" si="255"/>
        <v>5</v>
      </c>
      <c r="G399" s="16">
        <f t="shared" si="255"/>
        <v>1</v>
      </c>
      <c r="H399" s="16">
        <f t="shared" si="255"/>
        <v>1</v>
      </c>
      <c r="I399" s="16">
        <f t="shared" si="255"/>
        <v>0</v>
      </c>
      <c r="J399" s="16">
        <f t="shared" si="255"/>
        <v>7</v>
      </c>
      <c r="K399" s="16">
        <f t="shared" si="255"/>
        <v>2</v>
      </c>
      <c r="L399" s="16">
        <f t="shared" si="255"/>
        <v>1</v>
      </c>
      <c r="M399" s="16">
        <f t="shared" si="255"/>
        <v>-1</v>
      </c>
      <c r="N399" s="16">
        <f t="shared" si="255"/>
        <v>-2</v>
      </c>
      <c r="O399" s="16">
        <f t="shared" si="255"/>
        <v>2</v>
      </c>
      <c r="P399" s="16">
        <f t="shared" si="255"/>
        <v>-1</v>
      </c>
      <c r="Q399" s="16">
        <f t="shared" si="255"/>
        <v>4</v>
      </c>
      <c r="R399" s="16">
        <f t="shared" si="255"/>
        <v>1</v>
      </c>
      <c r="S399" s="16">
        <f t="shared" si="255"/>
        <v>2</v>
      </c>
      <c r="T399" s="16">
        <f t="shared" si="255"/>
        <v>2</v>
      </c>
      <c r="U399" s="16">
        <f t="shared" si="255"/>
        <v>1</v>
      </c>
      <c r="V399" s="16">
        <f t="shared" si="255"/>
        <v>2</v>
      </c>
      <c r="W399" s="16">
        <f t="shared" si="255"/>
        <v>3</v>
      </c>
      <c r="X399" s="16">
        <f t="shared" si="255"/>
        <v>1</v>
      </c>
      <c r="Y399" s="254">
        <f t="shared" si="255"/>
        <v>-1</v>
      </c>
      <c r="Z399" s="16">
        <f t="shared" si="255"/>
        <v>2</v>
      </c>
      <c r="AA399" s="16">
        <f t="shared" si="255"/>
        <v>1</v>
      </c>
      <c r="AB399" s="16">
        <f t="shared" si="255"/>
        <v>1</v>
      </c>
      <c r="AC399" s="16">
        <f t="shared" si="255"/>
        <v>0</v>
      </c>
      <c r="AD399" s="16">
        <f t="shared" si="255"/>
        <v>3</v>
      </c>
      <c r="AE399" s="16">
        <f t="shared" si="255"/>
        <v>3</v>
      </c>
      <c r="AF399" s="63"/>
      <c r="AG399" s="264">
        <f>SUM(B399:AF399)</f>
        <v>36</v>
      </c>
      <c r="AH399" s="153">
        <f>AVERAGE(B399:AF399)</f>
        <v>1.2</v>
      </c>
      <c r="AI399" s="137">
        <f>MAX(B399:AF399)</f>
        <v>7</v>
      </c>
      <c r="AJ399" s="276">
        <f>MIN(B399:AF399)</f>
        <v>-4</v>
      </c>
      <c r="AK399" s="385">
        <f>AH399</f>
        <v>1.2</v>
      </c>
      <c r="AL399" s="88" t="s">
        <v>120</v>
      </c>
    </row>
    <row r="400" spans="1:38" ht="15.6" x14ac:dyDescent="0.3">
      <c r="A400" s="280" t="s">
        <v>78</v>
      </c>
      <c r="B400" s="248">
        <v>1</v>
      </c>
      <c r="C400" s="256">
        <v>2</v>
      </c>
      <c r="D400" s="256">
        <v>3</v>
      </c>
      <c r="E400" s="256">
        <v>4</v>
      </c>
      <c r="F400" s="256">
        <v>5</v>
      </c>
      <c r="G400" s="256">
        <v>6</v>
      </c>
      <c r="H400" s="256">
        <v>7</v>
      </c>
      <c r="I400" s="256">
        <v>8</v>
      </c>
      <c r="J400" s="256">
        <v>9</v>
      </c>
      <c r="K400" s="256">
        <v>10</v>
      </c>
      <c r="L400" s="256">
        <v>11</v>
      </c>
      <c r="M400" s="256">
        <v>12</v>
      </c>
      <c r="N400" s="256">
        <v>13</v>
      </c>
      <c r="O400" s="256">
        <v>14</v>
      </c>
      <c r="P400" s="256">
        <v>15</v>
      </c>
      <c r="Q400" s="256">
        <v>16</v>
      </c>
      <c r="R400" s="256">
        <v>17</v>
      </c>
      <c r="S400" s="256">
        <v>18</v>
      </c>
      <c r="T400" s="256">
        <v>19</v>
      </c>
      <c r="U400" s="256">
        <v>20</v>
      </c>
      <c r="V400" s="256">
        <v>21</v>
      </c>
      <c r="W400" s="256">
        <v>22</v>
      </c>
      <c r="X400" s="256">
        <v>23</v>
      </c>
      <c r="Y400" s="256">
        <v>24</v>
      </c>
      <c r="Z400" s="256">
        <v>25</v>
      </c>
      <c r="AA400" s="256">
        <v>26</v>
      </c>
      <c r="AB400" s="256">
        <v>27</v>
      </c>
      <c r="AC400" s="256">
        <v>28</v>
      </c>
      <c r="AD400" s="256">
        <v>29</v>
      </c>
      <c r="AE400" s="256">
        <v>30</v>
      </c>
      <c r="AF400" s="256">
        <v>31</v>
      </c>
      <c r="AG400" s="257" t="s">
        <v>0</v>
      </c>
      <c r="AH400" s="257" t="s">
        <v>1</v>
      </c>
      <c r="AI400" s="258" t="s">
        <v>2</v>
      </c>
      <c r="AJ400" s="272" t="s">
        <v>3</v>
      </c>
      <c r="AK400" s="383"/>
      <c r="AL400" s="56"/>
    </row>
    <row r="401" spans="1:38" x14ac:dyDescent="0.25">
      <c r="A401" s="12" t="s">
        <v>7</v>
      </c>
      <c r="B401" s="251">
        <f>B$254</f>
        <v>94</v>
      </c>
      <c r="C401" s="265">
        <f t="shared" ref="C401:AJ401" si="256">C$254</f>
        <v>96</v>
      </c>
      <c r="D401" s="265">
        <f t="shared" si="256"/>
        <v>95</v>
      </c>
      <c r="E401" s="265">
        <f t="shared" si="256"/>
        <v>92</v>
      </c>
      <c r="F401" s="265">
        <f t="shared" si="256"/>
        <v>90</v>
      </c>
      <c r="G401" s="265">
        <f t="shared" si="256"/>
        <v>90</v>
      </c>
      <c r="H401" s="265">
        <f t="shared" si="256"/>
        <v>96</v>
      </c>
      <c r="I401" s="265">
        <f t="shared" si="256"/>
        <v>94</v>
      </c>
      <c r="J401" s="265">
        <f t="shared" si="256"/>
        <v>94</v>
      </c>
      <c r="K401" s="265">
        <f t="shared" si="256"/>
        <v>90</v>
      </c>
      <c r="L401" s="265">
        <f t="shared" si="256"/>
        <v>82</v>
      </c>
      <c r="M401" s="265">
        <f t="shared" si="256"/>
        <v>85</v>
      </c>
      <c r="N401" s="265">
        <f t="shared" si="256"/>
        <v>88</v>
      </c>
      <c r="O401" s="265">
        <f t="shared" si="256"/>
        <v>82</v>
      </c>
      <c r="P401" s="265">
        <f t="shared" si="256"/>
        <v>82</v>
      </c>
      <c r="Q401" s="265">
        <f t="shared" si="256"/>
        <v>90</v>
      </c>
      <c r="R401" s="265">
        <f t="shared" si="256"/>
        <v>86</v>
      </c>
      <c r="S401" s="265">
        <f t="shared" si="256"/>
        <v>90</v>
      </c>
      <c r="T401" s="265">
        <f t="shared" si="256"/>
        <v>90</v>
      </c>
      <c r="U401" s="265">
        <f t="shared" si="256"/>
        <v>85</v>
      </c>
      <c r="V401" s="265">
        <f t="shared" si="256"/>
        <v>81</v>
      </c>
      <c r="W401" s="265">
        <f t="shared" si="256"/>
        <v>89</v>
      </c>
      <c r="X401" s="265">
        <f t="shared" si="256"/>
        <v>93</v>
      </c>
      <c r="Y401" s="265">
        <f t="shared" si="256"/>
        <v>95</v>
      </c>
      <c r="Z401" s="265">
        <f t="shared" si="256"/>
        <v>96</v>
      </c>
      <c r="AA401" s="265">
        <f t="shared" si="256"/>
        <v>86</v>
      </c>
      <c r="AB401" s="265">
        <f t="shared" si="256"/>
        <v>85</v>
      </c>
      <c r="AC401" s="265">
        <f t="shared" si="256"/>
        <v>80</v>
      </c>
      <c r="AD401" s="265">
        <f t="shared" si="256"/>
        <v>80</v>
      </c>
      <c r="AE401" s="265">
        <f t="shared" si="256"/>
        <v>90</v>
      </c>
      <c r="AF401" s="265">
        <f t="shared" si="256"/>
        <v>95</v>
      </c>
      <c r="AG401" s="265">
        <f t="shared" si="256"/>
        <v>2761</v>
      </c>
      <c r="AH401" s="90">
        <f t="shared" si="256"/>
        <v>89.064516129032256</v>
      </c>
      <c r="AI401" s="265">
        <f t="shared" si="256"/>
        <v>96</v>
      </c>
      <c r="AJ401" s="277">
        <f t="shared" si="256"/>
        <v>80</v>
      </c>
      <c r="AK401" s="383"/>
      <c r="AL401" s="56"/>
    </row>
    <row r="402" spans="1:38" x14ac:dyDescent="0.25">
      <c r="A402" t="s">
        <v>61</v>
      </c>
      <c r="B402" s="251">
        <f>B$260</f>
        <v>91</v>
      </c>
      <c r="C402" s="265">
        <f t="shared" ref="C402:AJ402" si="257">C$260</f>
        <v>90</v>
      </c>
      <c r="D402" s="265">
        <f t="shared" si="257"/>
        <v>93</v>
      </c>
      <c r="E402" s="265">
        <f t="shared" si="257"/>
        <v>90</v>
      </c>
      <c r="F402" s="265">
        <f t="shared" si="257"/>
        <v>83</v>
      </c>
      <c r="G402" s="265">
        <f t="shared" si="257"/>
        <v>87</v>
      </c>
      <c r="H402" s="265">
        <f t="shared" si="257"/>
        <v>94</v>
      </c>
      <c r="I402" s="265">
        <f t="shared" si="257"/>
        <v>93</v>
      </c>
      <c r="J402" s="265">
        <f t="shared" si="257"/>
        <v>92</v>
      </c>
      <c r="K402" s="265">
        <f t="shared" si="257"/>
        <v>88</v>
      </c>
      <c r="L402" s="265">
        <f t="shared" si="257"/>
        <v>81</v>
      </c>
      <c r="M402" s="265">
        <f t="shared" si="257"/>
        <v>78</v>
      </c>
      <c r="N402" s="265">
        <f t="shared" si="257"/>
        <v>80</v>
      </c>
      <c r="O402" s="265">
        <f t="shared" si="257"/>
        <v>75</v>
      </c>
      <c r="P402" s="265">
        <f t="shared" si="257"/>
        <v>74</v>
      </c>
      <c r="Q402" s="265">
        <f t="shared" si="257"/>
        <v>78</v>
      </c>
      <c r="R402" s="265">
        <f t="shared" si="257"/>
        <v>76</v>
      </c>
      <c r="S402" s="265">
        <f t="shared" si="257"/>
        <v>87</v>
      </c>
      <c r="T402" s="265">
        <f t="shared" si="257"/>
        <v>80</v>
      </c>
      <c r="U402" s="265">
        <f t="shared" si="257"/>
        <v>78</v>
      </c>
      <c r="V402" s="265">
        <f t="shared" si="257"/>
        <v>88</v>
      </c>
      <c r="W402" s="265">
        <f t="shared" si="257"/>
        <v>86</v>
      </c>
      <c r="X402" s="265">
        <f t="shared" si="257"/>
        <v>92</v>
      </c>
      <c r="Y402" s="265">
        <f t="shared" si="257"/>
        <v>94</v>
      </c>
      <c r="Z402" s="265">
        <f t="shared" si="257"/>
        <v>94</v>
      </c>
      <c r="AA402" s="265">
        <f t="shared" si="257"/>
        <v>83</v>
      </c>
      <c r="AB402" s="265">
        <f t="shared" si="257"/>
        <v>72</v>
      </c>
      <c r="AC402" s="265">
        <f t="shared" si="257"/>
        <v>76</v>
      </c>
      <c r="AD402" s="265">
        <f t="shared" si="257"/>
        <v>79</v>
      </c>
      <c r="AE402" s="265">
        <f t="shared" si="257"/>
        <v>88</v>
      </c>
      <c r="AF402" s="265">
        <f t="shared" si="257"/>
        <v>90</v>
      </c>
      <c r="AG402" s="265">
        <f t="shared" si="257"/>
        <v>2630</v>
      </c>
      <c r="AH402" s="90">
        <f t="shared" si="257"/>
        <v>84.838709677419359</v>
      </c>
      <c r="AI402" s="265">
        <f t="shared" si="257"/>
        <v>94</v>
      </c>
      <c r="AJ402" s="277">
        <f t="shared" si="257"/>
        <v>72</v>
      </c>
      <c r="AK402" s="386"/>
      <c r="AL402" s="56"/>
    </row>
    <row r="403" spans="1:38" ht="13.8" thickBot="1" x14ac:dyDescent="0.3">
      <c r="A403" s="252" t="s">
        <v>6</v>
      </c>
      <c r="B403" s="278">
        <f t="shared" ref="B403:AF403" si="258">B401-B402</f>
        <v>3</v>
      </c>
      <c r="C403" s="16">
        <f t="shared" si="258"/>
        <v>6</v>
      </c>
      <c r="D403" s="16">
        <f t="shared" si="258"/>
        <v>2</v>
      </c>
      <c r="E403" s="16">
        <f t="shared" si="258"/>
        <v>2</v>
      </c>
      <c r="F403" s="16">
        <f t="shared" si="258"/>
        <v>7</v>
      </c>
      <c r="G403" s="16">
        <f t="shared" si="258"/>
        <v>3</v>
      </c>
      <c r="H403" s="16">
        <f t="shared" si="258"/>
        <v>2</v>
      </c>
      <c r="I403" s="16">
        <f t="shared" si="258"/>
        <v>1</v>
      </c>
      <c r="J403" s="16">
        <f t="shared" si="258"/>
        <v>2</v>
      </c>
      <c r="K403" s="16">
        <f t="shared" si="258"/>
        <v>2</v>
      </c>
      <c r="L403" s="16">
        <f t="shared" si="258"/>
        <v>1</v>
      </c>
      <c r="M403" s="16">
        <f t="shared" si="258"/>
        <v>7</v>
      </c>
      <c r="N403" s="16">
        <f t="shared" si="258"/>
        <v>8</v>
      </c>
      <c r="O403" s="16">
        <f t="shared" si="258"/>
        <v>7</v>
      </c>
      <c r="P403" s="16">
        <f t="shared" si="258"/>
        <v>8</v>
      </c>
      <c r="Q403" s="16">
        <f t="shared" si="258"/>
        <v>12</v>
      </c>
      <c r="R403" s="16">
        <f t="shared" si="258"/>
        <v>10</v>
      </c>
      <c r="S403" s="16">
        <f t="shared" si="258"/>
        <v>3</v>
      </c>
      <c r="T403" s="16">
        <f t="shared" si="258"/>
        <v>10</v>
      </c>
      <c r="U403" s="16">
        <f t="shared" si="258"/>
        <v>7</v>
      </c>
      <c r="V403" s="16">
        <f t="shared" si="258"/>
        <v>-7</v>
      </c>
      <c r="W403" s="16">
        <f t="shared" si="258"/>
        <v>3</v>
      </c>
      <c r="X403" s="16">
        <f t="shared" si="258"/>
        <v>1</v>
      </c>
      <c r="Y403" s="254">
        <f t="shared" si="258"/>
        <v>1</v>
      </c>
      <c r="Z403" s="16">
        <f t="shared" si="258"/>
        <v>2</v>
      </c>
      <c r="AA403" s="16">
        <f t="shared" si="258"/>
        <v>3</v>
      </c>
      <c r="AB403" s="16">
        <f t="shared" si="258"/>
        <v>13</v>
      </c>
      <c r="AC403" s="16">
        <f t="shared" si="258"/>
        <v>4</v>
      </c>
      <c r="AD403" s="16">
        <f t="shared" si="258"/>
        <v>1</v>
      </c>
      <c r="AE403" s="16">
        <f t="shared" si="258"/>
        <v>2</v>
      </c>
      <c r="AF403" s="16">
        <f t="shared" si="258"/>
        <v>5</v>
      </c>
      <c r="AG403" s="264">
        <f>SUM(B403:AF403)</f>
        <v>131</v>
      </c>
      <c r="AH403" s="153">
        <f>AVERAGE(B403:AF403)</f>
        <v>4.225806451612903</v>
      </c>
      <c r="AI403" s="137">
        <f>MAX(B403:AF403)</f>
        <v>13</v>
      </c>
      <c r="AJ403" s="276">
        <f>MIN(B403:AF403)</f>
        <v>-7</v>
      </c>
      <c r="AK403" s="385">
        <f>AH403</f>
        <v>4.225806451612903</v>
      </c>
      <c r="AL403" s="56" t="s">
        <v>121</v>
      </c>
    </row>
    <row r="404" spans="1:38" ht="15.6" x14ac:dyDescent="0.3">
      <c r="A404" s="280" t="s">
        <v>79</v>
      </c>
      <c r="B404" s="248">
        <v>1</v>
      </c>
      <c r="C404" s="256">
        <v>2</v>
      </c>
      <c r="D404" s="256">
        <v>3</v>
      </c>
      <c r="E404" s="256">
        <v>4</v>
      </c>
      <c r="F404" s="256">
        <v>5</v>
      </c>
      <c r="G404" s="256">
        <v>6</v>
      </c>
      <c r="H404" s="256">
        <v>7</v>
      </c>
      <c r="I404" s="256">
        <v>8</v>
      </c>
      <c r="J404" s="256">
        <v>9</v>
      </c>
      <c r="K404" s="256">
        <v>10</v>
      </c>
      <c r="L404" s="256">
        <v>11</v>
      </c>
      <c r="M404" s="256">
        <v>12</v>
      </c>
      <c r="N404" s="256">
        <v>13</v>
      </c>
      <c r="O404" s="256">
        <v>14</v>
      </c>
      <c r="P404" s="256">
        <v>15</v>
      </c>
      <c r="Q404" s="256">
        <v>16</v>
      </c>
      <c r="R404" s="256">
        <v>17</v>
      </c>
      <c r="S404" s="256">
        <v>18</v>
      </c>
      <c r="T404" s="256">
        <v>19</v>
      </c>
      <c r="U404" s="256">
        <v>20</v>
      </c>
      <c r="V404" s="256">
        <v>21</v>
      </c>
      <c r="W404" s="256">
        <v>22</v>
      </c>
      <c r="X404" s="256">
        <v>23</v>
      </c>
      <c r="Y404" s="256">
        <v>24</v>
      </c>
      <c r="Z404" s="256">
        <v>25</v>
      </c>
      <c r="AA404" s="256">
        <v>26</v>
      </c>
      <c r="AB404" s="256">
        <v>27</v>
      </c>
      <c r="AC404" s="256">
        <v>28</v>
      </c>
      <c r="AD404" s="256">
        <v>29</v>
      </c>
      <c r="AE404" s="256">
        <v>30</v>
      </c>
      <c r="AF404" s="256">
        <v>31</v>
      </c>
      <c r="AG404" s="257" t="s">
        <v>0</v>
      </c>
      <c r="AH404" s="257" t="s">
        <v>1</v>
      </c>
      <c r="AI404" s="258" t="s">
        <v>2</v>
      </c>
      <c r="AJ404" s="272" t="s">
        <v>3</v>
      </c>
      <c r="AK404" s="383"/>
      <c r="AL404" s="56"/>
    </row>
    <row r="405" spans="1:38" x14ac:dyDescent="0.25">
      <c r="A405" s="12" t="s">
        <v>7</v>
      </c>
      <c r="B405" s="251">
        <f>B$264</f>
        <v>95</v>
      </c>
      <c r="C405" s="265">
        <f t="shared" ref="C405:AJ405" si="259">C$264</f>
        <v>93</v>
      </c>
      <c r="D405" s="265">
        <f t="shared" si="259"/>
        <v>96</v>
      </c>
      <c r="E405" s="265">
        <f t="shared" si="259"/>
        <v>90</v>
      </c>
      <c r="F405" s="265">
        <f t="shared" si="259"/>
        <v>95</v>
      </c>
      <c r="G405" s="265">
        <f t="shared" si="259"/>
        <v>95</v>
      </c>
      <c r="H405" s="265">
        <f t="shared" si="259"/>
        <v>90</v>
      </c>
      <c r="I405" s="265">
        <f t="shared" si="259"/>
        <v>79</v>
      </c>
      <c r="J405" s="265">
        <f t="shared" si="259"/>
        <v>78</v>
      </c>
      <c r="K405" s="265">
        <f t="shared" si="259"/>
        <v>80</v>
      </c>
      <c r="L405" s="265">
        <f t="shared" si="259"/>
        <v>75</v>
      </c>
      <c r="M405" s="265">
        <f t="shared" si="259"/>
        <v>75</v>
      </c>
      <c r="N405" s="265">
        <f t="shared" si="259"/>
        <v>76</v>
      </c>
      <c r="O405" s="265">
        <f t="shared" si="259"/>
        <v>76</v>
      </c>
      <c r="P405" s="265">
        <f t="shared" si="259"/>
        <v>76</v>
      </c>
      <c r="Q405" s="265">
        <f t="shared" si="259"/>
        <v>80</v>
      </c>
      <c r="R405" s="265">
        <f t="shared" si="259"/>
        <v>88</v>
      </c>
      <c r="S405" s="265">
        <f t="shared" si="259"/>
        <v>88</v>
      </c>
      <c r="T405" s="265">
        <f t="shared" si="259"/>
        <v>90</v>
      </c>
      <c r="U405" s="265">
        <f t="shared" si="259"/>
        <v>80</v>
      </c>
      <c r="V405" s="265">
        <f t="shared" si="259"/>
        <v>76</v>
      </c>
      <c r="W405" s="265">
        <f t="shared" si="259"/>
        <v>75</v>
      </c>
      <c r="X405" s="265">
        <f t="shared" si="259"/>
        <v>86</v>
      </c>
      <c r="Y405" s="265">
        <f t="shared" si="259"/>
        <v>81</v>
      </c>
      <c r="Z405" s="265">
        <f t="shared" si="259"/>
        <v>80</v>
      </c>
      <c r="AA405" s="265">
        <f t="shared" si="259"/>
        <v>82</v>
      </c>
      <c r="AB405" s="265">
        <f t="shared" si="259"/>
        <v>80</v>
      </c>
      <c r="AC405" s="265">
        <f t="shared" si="259"/>
        <v>76</v>
      </c>
      <c r="AD405" s="265">
        <f t="shared" si="259"/>
        <v>77</v>
      </c>
      <c r="AE405" s="265">
        <f t="shared" si="259"/>
        <v>80</v>
      </c>
      <c r="AF405" s="270"/>
      <c r="AG405" s="265">
        <f t="shared" si="259"/>
        <v>2488</v>
      </c>
      <c r="AH405" s="90">
        <f t="shared" si="259"/>
        <v>82.933333333333337</v>
      </c>
      <c r="AI405" s="265">
        <f t="shared" si="259"/>
        <v>96</v>
      </c>
      <c r="AJ405" s="277">
        <f t="shared" si="259"/>
        <v>75</v>
      </c>
      <c r="AK405" s="383"/>
      <c r="AL405" s="56"/>
    </row>
    <row r="406" spans="1:38" x14ac:dyDescent="0.25">
      <c r="A406" t="s">
        <v>61</v>
      </c>
      <c r="B406" s="251">
        <f>B$270</f>
        <v>91</v>
      </c>
      <c r="C406" s="265">
        <f t="shared" ref="C406:AJ406" si="260">C$270</f>
        <v>91</v>
      </c>
      <c r="D406" s="265">
        <f t="shared" si="260"/>
        <v>93</v>
      </c>
      <c r="E406" s="265">
        <f t="shared" si="260"/>
        <v>83</v>
      </c>
      <c r="F406" s="265">
        <f t="shared" si="260"/>
        <v>92</v>
      </c>
      <c r="G406" s="265">
        <f t="shared" si="260"/>
        <v>92</v>
      </c>
      <c r="H406" s="265">
        <f t="shared" si="260"/>
        <v>87</v>
      </c>
      <c r="I406" s="265">
        <f t="shared" si="260"/>
        <v>76</v>
      </c>
      <c r="J406" s="265">
        <f t="shared" si="260"/>
        <v>78</v>
      </c>
      <c r="K406" s="265">
        <f t="shared" si="260"/>
        <v>79</v>
      </c>
      <c r="L406" s="265">
        <f t="shared" si="260"/>
        <v>70</v>
      </c>
      <c r="M406" s="265">
        <f t="shared" si="260"/>
        <v>75</v>
      </c>
      <c r="N406" s="265">
        <f t="shared" si="260"/>
        <v>75</v>
      </c>
      <c r="O406" s="265">
        <f t="shared" si="260"/>
        <v>75</v>
      </c>
      <c r="P406" s="265">
        <f t="shared" si="260"/>
        <v>74</v>
      </c>
      <c r="Q406" s="265">
        <f t="shared" si="260"/>
        <v>80</v>
      </c>
      <c r="R406" s="265">
        <f t="shared" si="260"/>
        <v>85</v>
      </c>
      <c r="S406" s="265">
        <f t="shared" si="260"/>
        <v>93</v>
      </c>
      <c r="T406" s="265">
        <f t="shared" si="260"/>
        <v>88</v>
      </c>
      <c r="U406" s="265">
        <f t="shared" si="260"/>
        <v>80</v>
      </c>
      <c r="V406" s="265">
        <f t="shared" si="260"/>
        <v>75</v>
      </c>
      <c r="W406" s="265">
        <f t="shared" si="260"/>
        <v>72</v>
      </c>
      <c r="X406" s="265">
        <f t="shared" si="260"/>
        <v>82</v>
      </c>
      <c r="Y406" s="265">
        <f t="shared" si="260"/>
        <v>80</v>
      </c>
      <c r="Z406" s="265">
        <f t="shared" si="260"/>
        <v>83</v>
      </c>
      <c r="AA406" s="265">
        <f t="shared" si="260"/>
        <v>87</v>
      </c>
      <c r="AB406" s="265">
        <f t="shared" si="260"/>
        <v>75</v>
      </c>
      <c r="AC406" s="265">
        <f t="shared" si="260"/>
        <v>76</v>
      </c>
      <c r="AD406" s="265">
        <f t="shared" si="260"/>
        <v>78</v>
      </c>
      <c r="AE406" s="265">
        <f t="shared" si="260"/>
        <v>80</v>
      </c>
      <c r="AF406" s="270"/>
      <c r="AG406" s="265">
        <f t="shared" si="260"/>
        <v>2445</v>
      </c>
      <c r="AH406" s="90">
        <f t="shared" si="260"/>
        <v>81.5</v>
      </c>
      <c r="AI406" s="265">
        <f t="shared" si="260"/>
        <v>93</v>
      </c>
      <c r="AJ406" s="277">
        <f t="shared" si="260"/>
        <v>70</v>
      </c>
      <c r="AK406" s="383"/>
      <c r="AL406" s="56"/>
    </row>
    <row r="407" spans="1:38" ht="13.8" thickBot="1" x14ac:dyDescent="0.3">
      <c r="A407" s="252" t="s">
        <v>6</v>
      </c>
      <c r="B407" s="278">
        <f t="shared" ref="B407:AE407" si="261">B405-B406</f>
        <v>4</v>
      </c>
      <c r="C407" s="16">
        <f t="shared" si="261"/>
        <v>2</v>
      </c>
      <c r="D407" s="16">
        <f t="shared" si="261"/>
        <v>3</v>
      </c>
      <c r="E407" s="16">
        <f t="shared" si="261"/>
        <v>7</v>
      </c>
      <c r="F407" s="16">
        <f t="shared" si="261"/>
        <v>3</v>
      </c>
      <c r="G407" s="16">
        <f t="shared" si="261"/>
        <v>3</v>
      </c>
      <c r="H407" s="16">
        <f t="shared" si="261"/>
        <v>3</v>
      </c>
      <c r="I407" s="16">
        <f t="shared" si="261"/>
        <v>3</v>
      </c>
      <c r="J407" s="16">
        <f t="shared" si="261"/>
        <v>0</v>
      </c>
      <c r="K407" s="16">
        <f t="shared" si="261"/>
        <v>1</v>
      </c>
      <c r="L407" s="16">
        <f t="shared" si="261"/>
        <v>5</v>
      </c>
      <c r="M407" s="16">
        <f t="shared" si="261"/>
        <v>0</v>
      </c>
      <c r="N407" s="16">
        <f t="shared" si="261"/>
        <v>1</v>
      </c>
      <c r="O407" s="16">
        <f t="shared" si="261"/>
        <v>1</v>
      </c>
      <c r="P407" s="16">
        <f t="shared" si="261"/>
        <v>2</v>
      </c>
      <c r="Q407" s="16">
        <f t="shared" si="261"/>
        <v>0</v>
      </c>
      <c r="R407" s="16">
        <f t="shared" si="261"/>
        <v>3</v>
      </c>
      <c r="S407" s="16">
        <f t="shared" si="261"/>
        <v>-5</v>
      </c>
      <c r="T407" s="16">
        <f t="shared" si="261"/>
        <v>2</v>
      </c>
      <c r="U407" s="16">
        <f t="shared" si="261"/>
        <v>0</v>
      </c>
      <c r="V407" s="16">
        <f t="shared" si="261"/>
        <v>1</v>
      </c>
      <c r="W407" s="16">
        <f t="shared" si="261"/>
        <v>3</v>
      </c>
      <c r="X407" s="16">
        <f t="shared" si="261"/>
        <v>4</v>
      </c>
      <c r="Y407" s="254">
        <f t="shared" si="261"/>
        <v>1</v>
      </c>
      <c r="Z407" s="16">
        <f t="shared" si="261"/>
        <v>-3</v>
      </c>
      <c r="AA407" s="16">
        <f t="shared" si="261"/>
        <v>-5</v>
      </c>
      <c r="AB407" s="16">
        <f t="shared" si="261"/>
        <v>5</v>
      </c>
      <c r="AC407" s="16">
        <f t="shared" si="261"/>
        <v>0</v>
      </c>
      <c r="AD407" s="16">
        <f t="shared" si="261"/>
        <v>-1</v>
      </c>
      <c r="AE407" s="16">
        <f t="shared" si="261"/>
        <v>0</v>
      </c>
      <c r="AF407" s="63"/>
      <c r="AG407" s="264">
        <f>SUM(B407:AF407)</f>
        <v>43</v>
      </c>
      <c r="AH407" s="153">
        <f>AVERAGE(B407:AF407)</f>
        <v>1.4333333333333333</v>
      </c>
      <c r="AI407" s="137">
        <f>MAX(B407:AF407)</f>
        <v>7</v>
      </c>
      <c r="AJ407" s="276">
        <f>MIN(B407:AF407)</f>
        <v>-5</v>
      </c>
      <c r="AK407" s="385">
        <f>AH407</f>
        <v>1.4333333333333333</v>
      </c>
      <c r="AL407" s="56" t="s">
        <v>122</v>
      </c>
    </row>
    <row r="408" spans="1:38" ht="15.6" x14ac:dyDescent="0.3">
      <c r="A408" s="280" t="s">
        <v>80</v>
      </c>
      <c r="B408" s="248">
        <v>1</v>
      </c>
      <c r="C408" s="256">
        <v>2</v>
      </c>
      <c r="D408" s="256">
        <v>3</v>
      </c>
      <c r="E408" s="256">
        <v>4</v>
      </c>
      <c r="F408" s="256">
        <v>5</v>
      </c>
      <c r="G408" s="256">
        <v>6</v>
      </c>
      <c r="H408" s="256">
        <v>7</v>
      </c>
      <c r="I408" s="256">
        <v>8</v>
      </c>
      <c r="J408" s="256">
        <v>9</v>
      </c>
      <c r="K408" s="256">
        <v>10</v>
      </c>
      <c r="L408" s="256">
        <v>11</v>
      </c>
      <c r="M408" s="256">
        <v>12</v>
      </c>
      <c r="N408" s="256">
        <v>13</v>
      </c>
      <c r="O408" s="256">
        <v>14</v>
      </c>
      <c r="P408" s="256">
        <v>15</v>
      </c>
      <c r="Q408" s="256">
        <v>16</v>
      </c>
      <c r="R408" s="256">
        <v>17</v>
      </c>
      <c r="S408" s="256">
        <v>18</v>
      </c>
      <c r="T408" s="256">
        <v>19</v>
      </c>
      <c r="U408" s="256">
        <v>20</v>
      </c>
      <c r="V408" s="256">
        <v>21</v>
      </c>
      <c r="W408" s="256">
        <v>22</v>
      </c>
      <c r="X408" s="256">
        <v>23</v>
      </c>
      <c r="Y408" s="256">
        <v>24</v>
      </c>
      <c r="Z408" s="256">
        <v>25</v>
      </c>
      <c r="AA408" s="256">
        <v>26</v>
      </c>
      <c r="AB408" s="256">
        <v>27</v>
      </c>
      <c r="AC408" s="256">
        <v>28</v>
      </c>
      <c r="AD408" s="256">
        <v>29</v>
      </c>
      <c r="AE408" s="256">
        <v>30</v>
      </c>
      <c r="AF408" s="256">
        <v>31</v>
      </c>
      <c r="AG408" s="257" t="s">
        <v>0</v>
      </c>
      <c r="AH408" s="257" t="s">
        <v>1</v>
      </c>
      <c r="AI408" s="258" t="s">
        <v>2</v>
      </c>
      <c r="AJ408" s="272" t="s">
        <v>3</v>
      </c>
      <c r="AK408" s="383"/>
      <c r="AL408" s="56"/>
    </row>
    <row r="409" spans="1:38" x14ac:dyDescent="0.25">
      <c r="A409" s="12" t="s">
        <v>7</v>
      </c>
      <c r="B409" s="251">
        <f>B$274</f>
        <v>83</v>
      </c>
      <c r="C409" s="265">
        <f t="shared" ref="C409:AJ409" si="262">C$274</f>
        <v>80</v>
      </c>
      <c r="D409" s="265">
        <f t="shared" si="262"/>
        <v>80</v>
      </c>
      <c r="E409" s="265">
        <f t="shared" si="262"/>
        <v>84</v>
      </c>
      <c r="F409" s="265">
        <f t="shared" si="262"/>
        <v>86</v>
      </c>
      <c r="G409" s="265">
        <f t="shared" si="262"/>
        <v>79</v>
      </c>
      <c r="H409" s="265">
        <f t="shared" si="262"/>
        <v>75</v>
      </c>
      <c r="I409" s="265">
        <f t="shared" si="262"/>
        <v>74</v>
      </c>
      <c r="J409" s="265">
        <f t="shared" si="262"/>
        <v>70</v>
      </c>
      <c r="K409" s="265">
        <f t="shared" si="262"/>
        <v>74</v>
      </c>
      <c r="L409" s="265">
        <f t="shared" si="262"/>
        <v>79</v>
      </c>
      <c r="M409" s="265">
        <f t="shared" si="262"/>
        <v>70</v>
      </c>
      <c r="N409" s="265">
        <f t="shared" si="262"/>
        <v>63</v>
      </c>
      <c r="O409" s="265">
        <f t="shared" si="262"/>
        <v>63</v>
      </c>
      <c r="P409" s="265">
        <f t="shared" si="262"/>
        <v>62</v>
      </c>
      <c r="Q409" s="265">
        <f t="shared" si="262"/>
        <v>55</v>
      </c>
      <c r="R409" s="265">
        <f t="shared" si="262"/>
        <v>65</v>
      </c>
      <c r="S409" s="265">
        <f t="shared" si="262"/>
        <v>70</v>
      </c>
      <c r="T409" s="265">
        <f t="shared" si="262"/>
        <v>65</v>
      </c>
      <c r="U409" s="265">
        <f t="shared" si="262"/>
        <v>70</v>
      </c>
      <c r="V409" s="265">
        <f t="shared" si="262"/>
        <v>65</v>
      </c>
      <c r="W409" s="265">
        <f t="shared" si="262"/>
        <v>65</v>
      </c>
      <c r="X409" s="265">
        <f t="shared" si="262"/>
        <v>64</v>
      </c>
      <c r="Y409" s="265">
        <f t="shared" si="262"/>
        <v>64</v>
      </c>
      <c r="Z409" s="265">
        <f t="shared" si="262"/>
        <v>68</v>
      </c>
      <c r="AA409" s="265">
        <f t="shared" si="262"/>
        <v>65</v>
      </c>
      <c r="AB409" s="265">
        <f t="shared" si="262"/>
        <v>52</v>
      </c>
      <c r="AC409" s="265">
        <f t="shared" si="262"/>
        <v>52</v>
      </c>
      <c r="AD409" s="265">
        <f t="shared" si="262"/>
        <v>57</v>
      </c>
      <c r="AE409" s="265">
        <f t="shared" si="262"/>
        <v>58</v>
      </c>
      <c r="AF409" s="265">
        <f t="shared" si="262"/>
        <v>55</v>
      </c>
      <c r="AG409" s="265">
        <f t="shared" si="262"/>
        <v>2112</v>
      </c>
      <c r="AH409" s="90">
        <f t="shared" si="262"/>
        <v>68.129032258064512</v>
      </c>
      <c r="AI409" s="265">
        <f t="shared" si="262"/>
        <v>86</v>
      </c>
      <c r="AJ409" s="277">
        <f t="shared" si="262"/>
        <v>52</v>
      </c>
      <c r="AK409" s="383"/>
      <c r="AL409" s="56"/>
    </row>
    <row r="410" spans="1:38" x14ac:dyDescent="0.25">
      <c r="A410" t="s">
        <v>61</v>
      </c>
      <c r="B410" s="251">
        <f>B$280</f>
        <v>78</v>
      </c>
      <c r="C410" s="265">
        <f t="shared" ref="C410:AJ410" si="263">C$280</f>
        <v>76</v>
      </c>
      <c r="D410" s="265">
        <f t="shared" si="263"/>
        <v>85</v>
      </c>
      <c r="E410" s="265">
        <f t="shared" si="263"/>
        <v>83</v>
      </c>
      <c r="F410" s="265">
        <f t="shared" si="263"/>
        <v>77</v>
      </c>
      <c r="G410" s="265">
        <f t="shared" si="263"/>
        <v>77</v>
      </c>
      <c r="H410" s="265">
        <f t="shared" si="263"/>
        <v>75</v>
      </c>
      <c r="I410" s="265">
        <f t="shared" si="263"/>
        <v>74</v>
      </c>
      <c r="J410" s="265">
        <f t="shared" si="263"/>
        <v>69</v>
      </c>
      <c r="K410" s="265">
        <f t="shared" si="263"/>
        <v>73</v>
      </c>
      <c r="L410" s="265">
        <f t="shared" si="263"/>
        <v>77</v>
      </c>
      <c r="M410" s="265">
        <f t="shared" si="263"/>
        <v>70</v>
      </c>
      <c r="N410" s="265">
        <f t="shared" si="263"/>
        <v>67</v>
      </c>
      <c r="O410" s="265">
        <f t="shared" si="263"/>
        <v>58</v>
      </c>
      <c r="P410" s="265">
        <f t="shared" si="263"/>
        <v>62</v>
      </c>
      <c r="Q410" s="265">
        <f t="shared" si="263"/>
        <v>66</v>
      </c>
      <c r="R410" s="265">
        <f t="shared" si="263"/>
        <v>67</v>
      </c>
      <c r="S410" s="265">
        <f t="shared" si="263"/>
        <v>65</v>
      </c>
      <c r="T410" s="265">
        <f t="shared" si="263"/>
        <v>67</v>
      </c>
      <c r="U410" s="265">
        <f t="shared" si="263"/>
        <v>72</v>
      </c>
      <c r="V410" s="265">
        <f t="shared" si="263"/>
        <v>65</v>
      </c>
      <c r="W410" s="265">
        <f t="shared" si="263"/>
        <v>68</v>
      </c>
      <c r="X410" s="265">
        <f t="shared" si="263"/>
        <v>61</v>
      </c>
      <c r="Y410" s="265">
        <f t="shared" si="263"/>
        <v>67</v>
      </c>
      <c r="Z410" s="265">
        <f t="shared" si="263"/>
        <v>69</v>
      </c>
      <c r="AA410" s="265">
        <f t="shared" si="263"/>
        <v>67</v>
      </c>
      <c r="AB410" s="265">
        <f t="shared" si="263"/>
        <v>53</v>
      </c>
      <c r="AC410" s="265">
        <f t="shared" si="263"/>
        <v>56</v>
      </c>
      <c r="AD410" s="265">
        <f t="shared" si="263"/>
        <v>56</v>
      </c>
      <c r="AE410" s="265">
        <f t="shared" si="263"/>
        <v>59</v>
      </c>
      <c r="AF410" s="265">
        <f t="shared" si="263"/>
        <v>56</v>
      </c>
      <c r="AG410" s="265">
        <f t="shared" si="263"/>
        <v>2115</v>
      </c>
      <c r="AH410" s="90">
        <f t="shared" si="263"/>
        <v>68.225806451612897</v>
      </c>
      <c r="AI410" s="265">
        <f t="shared" si="263"/>
        <v>85</v>
      </c>
      <c r="AJ410" s="277">
        <f t="shared" si="263"/>
        <v>53</v>
      </c>
      <c r="AK410" s="383"/>
      <c r="AL410" s="56"/>
    </row>
    <row r="411" spans="1:38" ht="13.8" thickBot="1" x14ac:dyDescent="0.3">
      <c r="A411" s="252" t="s">
        <v>6</v>
      </c>
      <c r="B411" s="278">
        <f t="shared" ref="B411:AF411" si="264">B409-B410</f>
        <v>5</v>
      </c>
      <c r="C411" s="16">
        <f t="shared" si="264"/>
        <v>4</v>
      </c>
      <c r="D411" s="16">
        <f t="shared" si="264"/>
        <v>-5</v>
      </c>
      <c r="E411" s="16">
        <f t="shared" si="264"/>
        <v>1</v>
      </c>
      <c r="F411" s="16">
        <f t="shared" si="264"/>
        <v>9</v>
      </c>
      <c r="G411" s="16">
        <f t="shared" si="264"/>
        <v>2</v>
      </c>
      <c r="H411" s="16">
        <f t="shared" si="264"/>
        <v>0</v>
      </c>
      <c r="I411" s="16">
        <f t="shared" si="264"/>
        <v>0</v>
      </c>
      <c r="J411" s="16">
        <f t="shared" si="264"/>
        <v>1</v>
      </c>
      <c r="K411" s="16">
        <f t="shared" si="264"/>
        <v>1</v>
      </c>
      <c r="L411" s="16">
        <f t="shared" si="264"/>
        <v>2</v>
      </c>
      <c r="M411" s="16">
        <f t="shared" si="264"/>
        <v>0</v>
      </c>
      <c r="N411" s="16">
        <f t="shared" si="264"/>
        <v>-4</v>
      </c>
      <c r="O411" s="16">
        <f t="shared" si="264"/>
        <v>5</v>
      </c>
      <c r="P411" s="16">
        <f t="shared" si="264"/>
        <v>0</v>
      </c>
      <c r="Q411" s="16">
        <f t="shared" si="264"/>
        <v>-11</v>
      </c>
      <c r="R411" s="16">
        <f t="shared" si="264"/>
        <v>-2</v>
      </c>
      <c r="S411" s="16">
        <f t="shared" si="264"/>
        <v>5</v>
      </c>
      <c r="T411" s="16">
        <f t="shared" si="264"/>
        <v>-2</v>
      </c>
      <c r="U411" s="16">
        <f t="shared" si="264"/>
        <v>-2</v>
      </c>
      <c r="V411" s="16">
        <f t="shared" si="264"/>
        <v>0</v>
      </c>
      <c r="W411" s="16">
        <f t="shared" si="264"/>
        <v>-3</v>
      </c>
      <c r="X411" s="16">
        <f t="shared" si="264"/>
        <v>3</v>
      </c>
      <c r="Y411" s="254">
        <f t="shared" si="264"/>
        <v>-3</v>
      </c>
      <c r="Z411" s="16">
        <f t="shared" si="264"/>
        <v>-1</v>
      </c>
      <c r="AA411" s="16">
        <f t="shared" si="264"/>
        <v>-2</v>
      </c>
      <c r="AB411" s="16">
        <f t="shared" si="264"/>
        <v>-1</v>
      </c>
      <c r="AC411" s="16">
        <f t="shared" si="264"/>
        <v>-4</v>
      </c>
      <c r="AD411" s="16">
        <f t="shared" si="264"/>
        <v>1</v>
      </c>
      <c r="AE411" s="16">
        <f t="shared" si="264"/>
        <v>-1</v>
      </c>
      <c r="AF411" s="16">
        <f t="shared" si="264"/>
        <v>-1</v>
      </c>
      <c r="AG411" s="264">
        <f>SUM(B411:AF411)</f>
        <v>-3</v>
      </c>
      <c r="AH411" s="153">
        <f>AVERAGE(B411:AF411)</f>
        <v>-9.6774193548387094E-2</v>
      </c>
      <c r="AI411" s="137">
        <f>MAX(B411:AF411)</f>
        <v>9</v>
      </c>
      <c r="AJ411" s="276">
        <f>MIN(B411:AF411)</f>
        <v>-11</v>
      </c>
      <c r="AK411" s="384">
        <f>AH411</f>
        <v>-9.6774193548387094E-2</v>
      </c>
      <c r="AL411" s="56" t="s">
        <v>123</v>
      </c>
    </row>
    <row r="412" spans="1:38" ht="15.6" x14ac:dyDescent="0.3">
      <c r="A412" s="280" t="s">
        <v>81</v>
      </c>
      <c r="B412" s="248">
        <v>1</v>
      </c>
      <c r="C412" s="256">
        <v>2</v>
      </c>
      <c r="D412" s="256">
        <v>3</v>
      </c>
      <c r="E412" s="256">
        <v>4</v>
      </c>
      <c r="F412" s="256">
        <v>5</v>
      </c>
      <c r="G412" s="256">
        <v>6</v>
      </c>
      <c r="H412" s="256">
        <v>7</v>
      </c>
      <c r="I412" s="256">
        <v>8</v>
      </c>
      <c r="J412" s="256">
        <v>9</v>
      </c>
      <c r="K412" s="256">
        <v>10</v>
      </c>
      <c r="L412" s="256">
        <v>11</v>
      </c>
      <c r="M412" s="256">
        <v>12</v>
      </c>
      <c r="N412" s="256">
        <v>13</v>
      </c>
      <c r="O412" s="256">
        <v>14</v>
      </c>
      <c r="P412" s="256">
        <v>15</v>
      </c>
      <c r="Q412" s="256">
        <v>16</v>
      </c>
      <c r="R412" s="256">
        <v>17</v>
      </c>
      <c r="S412" s="256">
        <v>18</v>
      </c>
      <c r="T412" s="256">
        <v>19</v>
      </c>
      <c r="U412" s="256">
        <v>20</v>
      </c>
      <c r="V412" s="256">
        <v>21</v>
      </c>
      <c r="W412" s="256">
        <v>22</v>
      </c>
      <c r="X412" s="256">
        <v>23</v>
      </c>
      <c r="Y412" s="256">
        <v>24</v>
      </c>
      <c r="Z412" s="256">
        <v>25</v>
      </c>
      <c r="AA412" s="256">
        <v>26</v>
      </c>
      <c r="AB412" s="256">
        <v>27</v>
      </c>
      <c r="AC412" s="256">
        <v>28</v>
      </c>
      <c r="AD412" s="256">
        <v>29</v>
      </c>
      <c r="AE412" s="256">
        <v>30</v>
      </c>
      <c r="AF412" s="256">
        <v>31</v>
      </c>
      <c r="AG412" s="257" t="s">
        <v>0</v>
      </c>
      <c r="AH412" s="257" t="s">
        <v>1</v>
      </c>
      <c r="AI412" s="258" t="s">
        <v>2</v>
      </c>
      <c r="AJ412" s="272" t="s">
        <v>3</v>
      </c>
      <c r="AK412" s="383"/>
      <c r="AL412" s="88"/>
    </row>
    <row r="413" spans="1:38" x14ac:dyDescent="0.25">
      <c r="A413" s="12" t="s">
        <v>7</v>
      </c>
      <c r="B413" s="251">
        <f>B$284</f>
        <v>54</v>
      </c>
      <c r="C413" s="265">
        <f t="shared" ref="C413:AJ413" si="265">C$284</f>
        <v>60</v>
      </c>
      <c r="D413" s="265">
        <f t="shared" si="265"/>
        <v>62</v>
      </c>
      <c r="E413" s="265">
        <f t="shared" si="265"/>
        <v>63</v>
      </c>
      <c r="F413" s="265">
        <f t="shared" si="265"/>
        <v>64</v>
      </c>
      <c r="G413" s="265">
        <f t="shared" si="265"/>
        <v>65</v>
      </c>
      <c r="H413" s="265">
        <f t="shared" si="265"/>
        <v>50</v>
      </c>
      <c r="I413" s="265">
        <f t="shared" si="265"/>
        <v>61</v>
      </c>
      <c r="J413" s="265">
        <f t="shared" si="265"/>
        <v>70</v>
      </c>
      <c r="K413" s="265">
        <f t="shared" si="265"/>
        <v>71</v>
      </c>
      <c r="L413" s="265">
        <f t="shared" si="265"/>
        <v>54</v>
      </c>
      <c r="M413" s="265">
        <f t="shared" si="265"/>
        <v>50</v>
      </c>
      <c r="N413" s="265">
        <f t="shared" si="265"/>
        <v>60</v>
      </c>
      <c r="O413" s="265">
        <f t="shared" si="265"/>
        <v>60</v>
      </c>
      <c r="P413" s="265">
        <f t="shared" si="265"/>
        <v>51</v>
      </c>
      <c r="Q413" s="265">
        <f t="shared" si="265"/>
        <v>50</v>
      </c>
      <c r="R413" s="265">
        <f t="shared" si="265"/>
        <v>55</v>
      </c>
      <c r="S413" s="265">
        <f t="shared" si="265"/>
        <v>53</v>
      </c>
      <c r="T413" s="265">
        <f t="shared" si="265"/>
        <v>56</v>
      </c>
      <c r="U413" s="265">
        <f t="shared" si="265"/>
        <v>57</v>
      </c>
      <c r="V413" s="265">
        <f t="shared" si="265"/>
        <v>55</v>
      </c>
      <c r="W413" s="265">
        <f t="shared" si="265"/>
        <v>66</v>
      </c>
      <c r="X413" s="265">
        <f t="shared" si="265"/>
        <v>70</v>
      </c>
      <c r="Y413" s="265">
        <f t="shared" si="265"/>
        <v>35</v>
      </c>
      <c r="Z413" s="265">
        <f t="shared" si="265"/>
        <v>39</v>
      </c>
      <c r="AA413" s="265">
        <f t="shared" si="265"/>
        <v>38</v>
      </c>
      <c r="AB413" s="265">
        <f t="shared" si="265"/>
        <v>38</v>
      </c>
      <c r="AC413" s="265">
        <f t="shared" si="265"/>
        <v>40</v>
      </c>
      <c r="AD413" s="265">
        <f t="shared" si="265"/>
        <v>43</v>
      </c>
      <c r="AE413" s="265">
        <f t="shared" si="265"/>
        <v>51</v>
      </c>
      <c r="AF413" s="280"/>
      <c r="AG413" s="265">
        <f t="shared" si="265"/>
        <v>1641</v>
      </c>
      <c r="AH413" s="90">
        <f t="shared" si="265"/>
        <v>54.7</v>
      </c>
      <c r="AI413" s="265">
        <f t="shared" si="265"/>
        <v>71</v>
      </c>
      <c r="AJ413" s="277">
        <f t="shared" si="265"/>
        <v>35</v>
      </c>
      <c r="AK413" s="383"/>
      <c r="AL413" s="88"/>
    </row>
    <row r="414" spans="1:38" x14ac:dyDescent="0.25">
      <c r="A414" t="s">
        <v>61</v>
      </c>
      <c r="B414" s="251">
        <f>B$290</f>
        <v>60</v>
      </c>
      <c r="C414" s="265">
        <f t="shared" ref="C414:AJ414" si="266">C$290</f>
        <v>68</v>
      </c>
      <c r="D414" s="265">
        <f t="shared" si="266"/>
        <v>67</v>
      </c>
      <c r="E414" s="265">
        <f t="shared" si="266"/>
        <v>65</v>
      </c>
      <c r="F414" s="265">
        <f t="shared" si="266"/>
        <v>65</v>
      </c>
      <c r="G414" s="265">
        <f t="shared" si="266"/>
        <v>62</v>
      </c>
      <c r="H414" s="265">
        <f t="shared" si="266"/>
        <v>53</v>
      </c>
      <c r="I414" s="265">
        <f t="shared" si="266"/>
        <v>61</v>
      </c>
      <c r="J414" s="265">
        <f t="shared" si="266"/>
        <v>72</v>
      </c>
      <c r="K414" s="265">
        <f t="shared" si="266"/>
        <v>68</v>
      </c>
      <c r="L414" s="265">
        <f t="shared" si="266"/>
        <v>54</v>
      </c>
      <c r="M414" s="265">
        <f t="shared" si="266"/>
        <v>54</v>
      </c>
      <c r="N414" s="265">
        <f t="shared" si="266"/>
        <v>47</v>
      </c>
      <c r="O414" s="265">
        <f t="shared" si="266"/>
        <v>53</v>
      </c>
      <c r="P414" s="265">
        <f t="shared" si="266"/>
        <v>58</v>
      </c>
      <c r="Q414" s="265">
        <f t="shared" si="266"/>
        <v>47</v>
      </c>
      <c r="R414" s="265">
        <f t="shared" si="266"/>
        <v>50</v>
      </c>
      <c r="S414" s="265">
        <f t="shared" si="266"/>
        <v>50</v>
      </c>
      <c r="T414" s="265">
        <f t="shared" si="266"/>
        <v>52</v>
      </c>
      <c r="U414" s="265">
        <f t="shared" si="266"/>
        <v>63</v>
      </c>
      <c r="V414" s="265">
        <f t="shared" si="266"/>
        <v>61</v>
      </c>
      <c r="W414" s="265">
        <f t="shared" si="266"/>
        <v>60</v>
      </c>
      <c r="X414" s="265">
        <f t="shared" si="266"/>
        <v>55</v>
      </c>
      <c r="Y414" s="265">
        <f t="shared" si="266"/>
        <v>46</v>
      </c>
      <c r="Z414" s="265">
        <f t="shared" si="266"/>
        <v>50</v>
      </c>
      <c r="AA414" s="265">
        <f t="shared" si="266"/>
        <v>38</v>
      </c>
      <c r="AB414" s="265">
        <f t="shared" si="266"/>
        <v>45</v>
      </c>
      <c r="AC414" s="265">
        <f t="shared" si="266"/>
        <v>42</v>
      </c>
      <c r="AD414" s="265">
        <f t="shared" si="266"/>
        <v>40</v>
      </c>
      <c r="AE414" s="265">
        <f t="shared" si="266"/>
        <v>57</v>
      </c>
      <c r="AF414" s="280"/>
      <c r="AG414" s="265">
        <f t="shared" si="266"/>
        <v>1663</v>
      </c>
      <c r="AH414" s="90">
        <f t="shared" si="266"/>
        <v>55.43333333333333</v>
      </c>
      <c r="AI414" s="265">
        <f t="shared" si="266"/>
        <v>72</v>
      </c>
      <c r="AJ414" s="277">
        <f t="shared" si="266"/>
        <v>38</v>
      </c>
      <c r="AK414" s="383"/>
      <c r="AL414" s="88"/>
    </row>
    <row r="415" spans="1:38" ht="13.8" thickBot="1" x14ac:dyDescent="0.3">
      <c r="A415" s="252" t="s">
        <v>6</v>
      </c>
      <c r="B415" s="278">
        <f t="shared" ref="B415:AE415" si="267">B413-B414</f>
        <v>-6</v>
      </c>
      <c r="C415" s="16">
        <f t="shared" si="267"/>
        <v>-8</v>
      </c>
      <c r="D415" s="16">
        <f t="shared" si="267"/>
        <v>-5</v>
      </c>
      <c r="E415" s="16">
        <f t="shared" si="267"/>
        <v>-2</v>
      </c>
      <c r="F415" s="16">
        <f t="shared" si="267"/>
        <v>-1</v>
      </c>
      <c r="G415" s="16">
        <f t="shared" si="267"/>
        <v>3</v>
      </c>
      <c r="H415" s="16">
        <f t="shared" si="267"/>
        <v>-3</v>
      </c>
      <c r="I415" s="16">
        <f t="shared" si="267"/>
        <v>0</v>
      </c>
      <c r="J415" s="16">
        <f t="shared" si="267"/>
        <v>-2</v>
      </c>
      <c r="K415" s="16">
        <f t="shared" si="267"/>
        <v>3</v>
      </c>
      <c r="L415" s="16">
        <f t="shared" si="267"/>
        <v>0</v>
      </c>
      <c r="M415" s="16">
        <f t="shared" si="267"/>
        <v>-4</v>
      </c>
      <c r="N415" s="16">
        <f t="shared" si="267"/>
        <v>13</v>
      </c>
      <c r="O415" s="16">
        <f t="shared" si="267"/>
        <v>7</v>
      </c>
      <c r="P415" s="16">
        <f t="shared" si="267"/>
        <v>-7</v>
      </c>
      <c r="Q415" s="16">
        <f t="shared" si="267"/>
        <v>3</v>
      </c>
      <c r="R415" s="16">
        <f t="shared" si="267"/>
        <v>5</v>
      </c>
      <c r="S415" s="16">
        <f t="shared" si="267"/>
        <v>3</v>
      </c>
      <c r="T415" s="16">
        <f t="shared" si="267"/>
        <v>4</v>
      </c>
      <c r="U415" s="16">
        <f t="shared" si="267"/>
        <v>-6</v>
      </c>
      <c r="V415" s="16">
        <f t="shared" si="267"/>
        <v>-6</v>
      </c>
      <c r="W415" s="16">
        <f t="shared" si="267"/>
        <v>6</v>
      </c>
      <c r="X415" s="16">
        <f t="shared" si="267"/>
        <v>15</v>
      </c>
      <c r="Y415" s="254">
        <f t="shared" si="267"/>
        <v>-11</v>
      </c>
      <c r="Z415" s="16">
        <f t="shared" si="267"/>
        <v>-11</v>
      </c>
      <c r="AA415" s="16">
        <f t="shared" si="267"/>
        <v>0</v>
      </c>
      <c r="AB415" s="16">
        <f t="shared" si="267"/>
        <v>-7</v>
      </c>
      <c r="AC415" s="16">
        <f t="shared" si="267"/>
        <v>-2</v>
      </c>
      <c r="AD415" s="16">
        <f t="shared" si="267"/>
        <v>3</v>
      </c>
      <c r="AE415" s="16">
        <f t="shared" si="267"/>
        <v>-6</v>
      </c>
      <c r="AF415" s="280"/>
      <c r="AG415" s="264">
        <f>SUM(B415:AF415)</f>
        <v>-22</v>
      </c>
      <c r="AH415" s="153">
        <f>AVERAGE(B415:AF415)</f>
        <v>-0.73333333333333328</v>
      </c>
      <c r="AI415" s="137">
        <f>MAX(B415:AF415)</f>
        <v>15</v>
      </c>
      <c r="AJ415" s="276">
        <f>MIN(B415:AF415)</f>
        <v>-11</v>
      </c>
      <c r="AK415" s="384">
        <f>AH415</f>
        <v>-0.73333333333333328</v>
      </c>
      <c r="AL415" s="88" t="s">
        <v>124</v>
      </c>
    </row>
    <row r="416" spans="1:38" ht="15.6" x14ac:dyDescent="0.3">
      <c r="A416" s="280" t="s">
        <v>82</v>
      </c>
      <c r="B416" s="248">
        <v>1</v>
      </c>
      <c r="C416" s="256">
        <v>2</v>
      </c>
      <c r="D416" s="256">
        <v>3</v>
      </c>
      <c r="E416" s="256">
        <v>4</v>
      </c>
      <c r="F416" s="256">
        <v>5</v>
      </c>
      <c r="G416" s="256">
        <v>6</v>
      </c>
      <c r="H416" s="256">
        <v>7</v>
      </c>
      <c r="I416" s="256">
        <v>8</v>
      </c>
      <c r="J416" s="256">
        <v>9</v>
      </c>
      <c r="K416" s="256">
        <v>10</v>
      </c>
      <c r="L416" s="256">
        <v>11</v>
      </c>
      <c r="M416" s="256">
        <v>12</v>
      </c>
      <c r="N416" s="256">
        <v>13</v>
      </c>
      <c r="O416" s="256">
        <v>14</v>
      </c>
      <c r="P416" s="256">
        <v>15</v>
      </c>
      <c r="Q416" s="256">
        <v>16</v>
      </c>
      <c r="R416" s="256">
        <v>17</v>
      </c>
      <c r="S416" s="256">
        <v>18</v>
      </c>
      <c r="T416" s="256">
        <v>19</v>
      </c>
      <c r="U416" s="256">
        <v>20</v>
      </c>
      <c r="V416" s="256">
        <v>21</v>
      </c>
      <c r="W416" s="256">
        <v>22</v>
      </c>
      <c r="X416" s="256">
        <v>23</v>
      </c>
      <c r="Y416" s="256">
        <v>24</v>
      </c>
      <c r="Z416" s="256">
        <v>25</v>
      </c>
      <c r="AA416" s="256">
        <v>26</v>
      </c>
      <c r="AB416" s="256">
        <v>27</v>
      </c>
      <c r="AC416" s="256">
        <v>28</v>
      </c>
      <c r="AD416" s="256">
        <v>29</v>
      </c>
      <c r="AE416" s="256">
        <v>30</v>
      </c>
      <c r="AF416" s="256">
        <v>31</v>
      </c>
      <c r="AG416" s="257" t="s">
        <v>0</v>
      </c>
      <c r="AH416" s="257" t="s">
        <v>1</v>
      </c>
      <c r="AI416" s="258" t="s">
        <v>2</v>
      </c>
      <c r="AJ416" s="272" t="s">
        <v>3</v>
      </c>
      <c r="AK416" s="383"/>
      <c r="AL416" s="88"/>
    </row>
    <row r="417" spans="1:38" x14ac:dyDescent="0.25">
      <c r="A417" s="12" t="s">
        <v>7</v>
      </c>
      <c r="B417" s="251">
        <f>B$294</f>
        <v>55</v>
      </c>
      <c r="C417" s="265">
        <f t="shared" ref="C417:AJ417" si="268">C$294</f>
        <v>55</v>
      </c>
      <c r="D417" s="265">
        <f t="shared" si="268"/>
        <v>56</v>
      </c>
      <c r="E417" s="265">
        <f t="shared" si="268"/>
        <v>56</v>
      </c>
      <c r="F417" s="265">
        <f t="shared" si="268"/>
        <v>50</v>
      </c>
      <c r="G417" s="265">
        <f t="shared" si="268"/>
        <v>50</v>
      </c>
      <c r="H417" s="265">
        <f t="shared" si="268"/>
        <v>46</v>
      </c>
      <c r="I417" s="265">
        <f t="shared" si="268"/>
        <v>38</v>
      </c>
      <c r="J417" s="265">
        <f t="shared" si="268"/>
        <v>34</v>
      </c>
      <c r="K417" s="265">
        <f t="shared" si="268"/>
        <v>36</v>
      </c>
      <c r="L417" s="265">
        <f t="shared" si="268"/>
        <v>45</v>
      </c>
      <c r="M417" s="265">
        <f t="shared" si="268"/>
        <v>40</v>
      </c>
      <c r="N417" s="265">
        <f t="shared" si="268"/>
        <v>36</v>
      </c>
      <c r="O417" s="265">
        <f t="shared" si="268"/>
        <v>28</v>
      </c>
      <c r="P417" s="265">
        <f t="shared" si="268"/>
        <v>36</v>
      </c>
      <c r="Q417" s="265">
        <f t="shared" si="268"/>
        <v>38</v>
      </c>
      <c r="R417" s="265">
        <f t="shared" si="268"/>
        <v>40</v>
      </c>
      <c r="S417" s="265">
        <f t="shared" si="268"/>
        <v>50</v>
      </c>
      <c r="T417" s="265">
        <f t="shared" si="268"/>
        <v>40</v>
      </c>
      <c r="U417" s="265">
        <f t="shared" si="268"/>
        <v>55</v>
      </c>
      <c r="V417" s="265">
        <f t="shared" si="268"/>
        <v>58</v>
      </c>
      <c r="W417" s="265">
        <f t="shared" si="268"/>
        <v>60</v>
      </c>
      <c r="X417" s="265">
        <f t="shared" si="268"/>
        <v>60</v>
      </c>
      <c r="Y417" s="265">
        <f t="shared" si="268"/>
        <v>50</v>
      </c>
      <c r="Z417" s="265">
        <f t="shared" si="268"/>
        <v>40</v>
      </c>
      <c r="AA417" s="265">
        <f t="shared" si="268"/>
        <v>38</v>
      </c>
      <c r="AB417" s="265">
        <f t="shared" si="268"/>
        <v>38</v>
      </c>
      <c r="AC417" s="265">
        <f t="shared" si="268"/>
        <v>37</v>
      </c>
      <c r="AD417" s="265">
        <f t="shared" si="268"/>
        <v>60</v>
      </c>
      <c r="AE417" s="265">
        <f t="shared" si="268"/>
        <v>66</v>
      </c>
      <c r="AF417" s="265">
        <f t="shared" si="268"/>
        <v>66</v>
      </c>
      <c r="AG417" s="265">
        <f t="shared" si="268"/>
        <v>1457</v>
      </c>
      <c r="AH417" s="90">
        <f t="shared" si="268"/>
        <v>47</v>
      </c>
      <c r="AI417" s="265">
        <f t="shared" si="268"/>
        <v>66</v>
      </c>
      <c r="AJ417" s="277">
        <f t="shared" si="268"/>
        <v>28</v>
      </c>
      <c r="AK417" s="383"/>
      <c r="AL417" s="88"/>
    </row>
    <row r="418" spans="1:38" x14ac:dyDescent="0.25">
      <c r="A418" t="s">
        <v>61</v>
      </c>
      <c r="B418" s="251">
        <f>B$300</f>
        <v>65</v>
      </c>
      <c r="C418" s="265">
        <f t="shared" ref="C418:AJ418" si="269">C$300</f>
        <v>56</v>
      </c>
      <c r="D418" s="265">
        <f t="shared" si="269"/>
        <v>45</v>
      </c>
      <c r="E418" s="265">
        <f t="shared" si="269"/>
        <v>55</v>
      </c>
      <c r="F418" s="265">
        <f t="shared" si="269"/>
        <v>53</v>
      </c>
      <c r="G418" s="265">
        <f t="shared" si="269"/>
        <v>55</v>
      </c>
      <c r="H418" s="265">
        <f t="shared" si="269"/>
        <v>47</v>
      </c>
      <c r="I418" s="265">
        <f t="shared" si="269"/>
        <v>41</v>
      </c>
      <c r="J418" s="265">
        <f t="shared" si="269"/>
        <v>36</v>
      </c>
      <c r="K418" s="265">
        <f t="shared" si="269"/>
        <v>40</v>
      </c>
      <c r="L418" s="265">
        <f t="shared" si="269"/>
        <v>57</v>
      </c>
      <c r="M418" s="265">
        <f t="shared" si="269"/>
        <v>40</v>
      </c>
      <c r="N418" s="265">
        <f t="shared" si="269"/>
        <v>36</v>
      </c>
      <c r="O418" s="265">
        <f t="shared" si="269"/>
        <v>36</v>
      </c>
      <c r="P418" s="265">
        <f t="shared" si="269"/>
        <v>50</v>
      </c>
      <c r="Q418" s="265">
        <f t="shared" si="269"/>
        <v>57</v>
      </c>
      <c r="R418" s="265">
        <f t="shared" si="269"/>
        <v>53</v>
      </c>
      <c r="S418" s="265">
        <f t="shared" si="269"/>
        <v>63</v>
      </c>
      <c r="T418" s="265">
        <f t="shared" si="269"/>
        <v>39</v>
      </c>
      <c r="U418" s="265">
        <f t="shared" si="269"/>
        <v>48</v>
      </c>
      <c r="V418" s="265">
        <f t="shared" si="269"/>
        <v>55</v>
      </c>
      <c r="W418" s="265">
        <f t="shared" si="269"/>
        <v>53</v>
      </c>
      <c r="X418" s="265">
        <f t="shared" si="269"/>
        <v>63</v>
      </c>
      <c r="Y418" s="265">
        <f t="shared" si="269"/>
        <v>45</v>
      </c>
      <c r="Z418" s="265">
        <f t="shared" si="269"/>
        <v>38</v>
      </c>
      <c r="AA418" s="265">
        <f t="shared" si="269"/>
        <v>44</v>
      </c>
      <c r="AB418" s="265">
        <f t="shared" si="269"/>
        <v>43</v>
      </c>
      <c r="AC418" s="265">
        <f t="shared" si="269"/>
        <v>41</v>
      </c>
      <c r="AD418" s="265">
        <f t="shared" si="269"/>
        <v>62</v>
      </c>
      <c r="AE418" s="265">
        <f t="shared" si="269"/>
        <v>69</v>
      </c>
      <c r="AF418" s="265">
        <f t="shared" si="269"/>
        <v>56</v>
      </c>
      <c r="AG418" s="265">
        <f t="shared" si="269"/>
        <v>1541</v>
      </c>
      <c r="AH418" s="90">
        <f t="shared" si="269"/>
        <v>49.70967741935484</v>
      </c>
      <c r="AI418" s="265">
        <f t="shared" si="269"/>
        <v>69</v>
      </c>
      <c r="AJ418" s="277">
        <f t="shared" si="269"/>
        <v>36</v>
      </c>
      <c r="AK418" s="383"/>
      <c r="AL418" s="88"/>
    </row>
    <row r="419" spans="1:38" ht="13.8" thickBot="1" x14ac:dyDescent="0.3">
      <c r="A419" s="252" t="s">
        <v>6</v>
      </c>
      <c r="B419" s="278">
        <f t="shared" ref="B419:AF419" si="270">B417-B418</f>
        <v>-10</v>
      </c>
      <c r="C419" s="16">
        <f t="shared" si="270"/>
        <v>-1</v>
      </c>
      <c r="D419" s="16">
        <f t="shared" si="270"/>
        <v>11</v>
      </c>
      <c r="E419" s="16">
        <f t="shared" si="270"/>
        <v>1</v>
      </c>
      <c r="F419" s="16">
        <f t="shared" si="270"/>
        <v>-3</v>
      </c>
      <c r="G419" s="16">
        <f t="shared" si="270"/>
        <v>-5</v>
      </c>
      <c r="H419" s="16">
        <f t="shared" si="270"/>
        <v>-1</v>
      </c>
      <c r="I419" s="16">
        <f t="shared" si="270"/>
        <v>-3</v>
      </c>
      <c r="J419" s="16">
        <f t="shared" si="270"/>
        <v>-2</v>
      </c>
      <c r="K419" s="16">
        <f t="shared" si="270"/>
        <v>-4</v>
      </c>
      <c r="L419" s="16">
        <f t="shared" si="270"/>
        <v>-12</v>
      </c>
      <c r="M419" s="16">
        <f t="shared" si="270"/>
        <v>0</v>
      </c>
      <c r="N419" s="16">
        <f t="shared" si="270"/>
        <v>0</v>
      </c>
      <c r="O419" s="16">
        <f t="shared" si="270"/>
        <v>-8</v>
      </c>
      <c r="P419" s="16">
        <f t="shared" si="270"/>
        <v>-14</v>
      </c>
      <c r="Q419" s="16">
        <f t="shared" si="270"/>
        <v>-19</v>
      </c>
      <c r="R419" s="16">
        <f t="shared" si="270"/>
        <v>-13</v>
      </c>
      <c r="S419" s="16">
        <f t="shared" si="270"/>
        <v>-13</v>
      </c>
      <c r="T419" s="16">
        <f t="shared" si="270"/>
        <v>1</v>
      </c>
      <c r="U419" s="16">
        <f t="shared" si="270"/>
        <v>7</v>
      </c>
      <c r="V419" s="16">
        <f t="shared" si="270"/>
        <v>3</v>
      </c>
      <c r="W419" s="16">
        <f t="shared" si="270"/>
        <v>7</v>
      </c>
      <c r="X419" s="16">
        <f t="shared" si="270"/>
        <v>-3</v>
      </c>
      <c r="Y419" s="254">
        <f t="shared" si="270"/>
        <v>5</v>
      </c>
      <c r="Z419" s="16">
        <f t="shared" si="270"/>
        <v>2</v>
      </c>
      <c r="AA419" s="16">
        <f t="shared" si="270"/>
        <v>-6</v>
      </c>
      <c r="AB419" s="16">
        <f t="shared" si="270"/>
        <v>-5</v>
      </c>
      <c r="AC419" s="16">
        <f t="shared" si="270"/>
        <v>-4</v>
      </c>
      <c r="AD419" s="16">
        <f t="shared" si="270"/>
        <v>-2</v>
      </c>
      <c r="AE419" s="16">
        <f t="shared" si="270"/>
        <v>-3</v>
      </c>
      <c r="AF419" s="16">
        <f t="shared" si="270"/>
        <v>10</v>
      </c>
      <c r="AG419" s="264">
        <f>SUM(B419:AF419)</f>
        <v>-84</v>
      </c>
      <c r="AH419" s="153">
        <f>AVERAGE(B419:AF419)</f>
        <v>-2.7096774193548385</v>
      </c>
      <c r="AI419" s="137">
        <f>MAX(B419:AF419)</f>
        <v>11</v>
      </c>
      <c r="AJ419" s="276">
        <f>MIN(B419:AF419)</f>
        <v>-19</v>
      </c>
      <c r="AK419" s="384">
        <f>AH419</f>
        <v>-2.7096774193548385</v>
      </c>
      <c r="AL419" s="88" t="s">
        <v>125</v>
      </c>
    </row>
    <row r="420" spans="1:38" x14ac:dyDescent="0.25">
      <c r="AK420" s="383"/>
      <c r="AL420" s="359"/>
    </row>
  </sheetData>
  <mergeCells count="5">
    <mergeCell ref="N181:W181"/>
    <mergeCell ref="N2:W2"/>
    <mergeCell ref="AG314:AK314"/>
    <mergeCell ref="AG370:AK370"/>
    <mergeCell ref="AG315:AK315"/>
  </mergeCells>
  <phoneticPr fontId="0" type="noConversion"/>
  <pageMargins left="0.75" right="0.75" top="1" bottom="1" header="0.5" footer="0.5"/>
  <pageSetup scale="37" orientation="landscape" horizontalDpi="4294967293" verticalDpi="200" r:id="rId1"/>
  <headerFooter alignWithMargins="0"/>
  <rowBreaks count="5" manualBreakCount="5">
    <brk id="81" max="41" man="1"/>
    <brk id="180" max="41" man="1"/>
    <brk id="241" max="41" man="1"/>
    <brk id="314" max="41" man="1"/>
    <brk id="368" max="41" man="1"/>
  </row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3:Q84"/>
  <sheetViews>
    <sheetView tabSelected="1" view="pageBreakPreview" zoomScale="60" zoomScaleNormal="100" workbookViewId="0">
      <selection activeCell="S26" sqref="S26"/>
    </sheetView>
  </sheetViews>
  <sheetFormatPr defaultRowHeight="13.2" x14ac:dyDescent="0.25"/>
  <cols>
    <col min="1" max="1" width="9.109375" customWidth="1"/>
    <col min="3" max="3" width="9.109375" customWidth="1"/>
  </cols>
  <sheetData>
    <row r="3" spans="1:17" x14ac:dyDescent="0.25">
      <c r="A3" s="387" t="s">
        <v>50</v>
      </c>
      <c r="B3" s="387" t="s">
        <v>126</v>
      </c>
    </row>
    <row r="4" spans="1:17" x14ac:dyDescent="0.25">
      <c r="A4" s="4">
        <v>1.1290322580645162</v>
      </c>
      <c r="B4" s="2" t="s">
        <v>114</v>
      </c>
    </row>
    <row r="5" spans="1:17" x14ac:dyDescent="0.25">
      <c r="A5" s="4">
        <v>1.5</v>
      </c>
      <c r="B5" s="2" t="s">
        <v>115</v>
      </c>
    </row>
    <row r="6" spans="1:17" x14ac:dyDescent="0.25">
      <c r="A6" s="4">
        <v>-1.2258064516129032</v>
      </c>
      <c r="B6" s="2" t="s">
        <v>116</v>
      </c>
    </row>
    <row r="7" spans="1:17" x14ac:dyDescent="0.25">
      <c r="A7" s="4">
        <v>-1.4</v>
      </c>
      <c r="B7" s="2" t="s">
        <v>117</v>
      </c>
    </row>
    <row r="8" spans="1:17" x14ac:dyDescent="0.25">
      <c r="A8" s="4">
        <v>-0.64516129032258063</v>
      </c>
      <c r="B8" s="2" t="s">
        <v>118</v>
      </c>
    </row>
    <row r="9" spans="1:17" x14ac:dyDescent="0.25">
      <c r="A9" s="4">
        <v>-2.4666666666666668</v>
      </c>
      <c r="B9" s="2" t="s">
        <v>119</v>
      </c>
    </row>
    <row r="10" spans="1:17" s="128" customFormat="1" x14ac:dyDescent="0.25">
      <c r="A10" s="4">
        <v>-0.12903225806451613</v>
      </c>
      <c r="B10" s="2" t="s">
        <v>120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x14ac:dyDescent="0.25">
      <c r="A11" s="4">
        <v>0.16129032258064516</v>
      </c>
      <c r="B11" s="2" t="s">
        <v>121</v>
      </c>
    </row>
    <row r="12" spans="1:17" x14ac:dyDescent="0.25">
      <c r="A12" s="4">
        <v>2.8333333333333335</v>
      </c>
      <c r="B12" s="2" t="s">
        <v>122</v>
      </c>
    </row>
    <row r="13" spans="1:17" x14ac:dyDescent="0.25">
      <c r="A13" s="4">
        <v>2.193548387096774</v>
      </c>
      <c r="B13" s="2" t="s">
        <v>123</v>
      </c>
    </row>
    <row r="14" spans="1:17" x14ac:dyDescent="0.25">
      <c r="A14" s="4">
        <v>2.2000000000000002</v>
      </c>
      <c r="B14" s="2" t="s">
        <v>124</v>
      </c>
    </row>
    <row r="15" spans="1:17" x14ac:dyDescent="0.25">
      <c r="A15" s="4">
        <v>2.4838709677419355</v>
      </c>
      <c r="B15" s="2" t="s">
        <v>125</v>
      </c>
    </row>
    <row r="20" spans="1:2" x14ac:dyDescent="0.25">
      <c r="A20" s="396" t="s">
        <v>50</v>
      </c>
      <c r="B20" s="280" t="s">
        <v>126</v>
      </c>
    </row>
    <row r="21" spans="1:2" x14ac:dyDescent="0.25">
      <c r="A21" s="389">
        <v>1.6451612903225807</v>
      </c>
      <c r="B21" t="s">
        <v>114</v>
      </c>
    </row>
    <row r="22" spans="1:2" x14ac:dyDescent="0.25">
      <c r="A22" s="389">
        <v>2.3928571428571428</v>
      </c>
      <c r="B22" t="s">
        <v>115</v>
      </c>
    </row>
    <row r="23" spans="1:2" x14ac:dyDescent="0.25">
      <c r="A23" s="389">
        <v>0.45161290322580644</v>
      </c>
      <c r="B23" t="s">
        <v>116</v>
      </c>
    </row>
    <row r="24" spans="1:2" x14ac:dyDescent="0.25">
      <c r="A24" s="391">
        <v>1.0333333333333314</v>
      </c>
      <c r="B24" t="s">
        <v>117</v>
      </c>
    </row>
    <row r="25" spans="1:2" x14ac:dyDescent="0.25">
      <c r="A25" s="389">
        <v>-0.58064516129032262</v>
      </c>
      <c r="B25" t="s">
        <v>118</v>
      </c>
    </row>
    <row r="26" spans="1:2" x14ac:dyDescent="0.25">
      <c r="A26" s="389">
        <v>-0.2</v>
      </c>
      <c r="B26" t="s">
        <v>119</v>
      </c>
    </row>
    <row r="27" spans="1:2" x14ac:dyDescent="0.25">
      <c r="A27" s="389">
        <v>1</v>
      </c>
      <c r="B27" t="s">
        <v>120</v>
      </c>
    </row>
    <row r="28" spans="1:2" x14ac:dyDescent="0.25">
      <c r="A28" s="389">
        <v>0.64516129032258063</v>
      </c>
      <c r="B28" t="s">
        <v>121</v>
      </c>
    </row>
    <row r="29" spans="1:2" x14ac:dyDescent="0.25">
      <c r="A29" s="389">
        <v>1</v>
      </c>
      <c r="B29" t="s">
        <v>122</v>
      </c>
    </row>
    <row r="30" spans="1:2" x14ac:dyDescent="0.25">
      <c r="A30" s="389">
        <v>1.1290322580645162</v>
      </c>
      <c r="B30" t="s">
        <v>123</v>
      </c>
    </row>
    <row r="31" spans="1:2" x14ac:dyDescent="0.25">
      <c r="A31" s="389">
        <v>0.5</v>
      </c>
      <c r="B31" t="s">
        <v>124</v>
      </c>
    </row>
    <row r="32" spans="1:2" x14ac:dyDescent="0.25">
      <c r="A32" s="389">
        <v>2.7419354838709675</v>
      </c>
      <c r="B32" t="s">
        <v>125</v>
      </c>
    </row>
    <row r="83" spans="1:1" x14ac:dyDescent="0.25">
      <c r="A83" s="128"/>
    </row>
    <row r="84" spans="1:1" x14ac:dyDescent="0.25">
      <c r="A84" s="128"/>
    </row>
  </sheetData>
  <pageMargins left="0.75" right="0.75" top="1" bottom="1" header="0.5" footer="0.5"/>
  <pageSetup scale="72" orientation="landscape" horizontalDpi="4294967293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O443"/>
  <sheetViews>
    <sheetView topLeftCell="A102" workbookViewId="0">
      <selection activeCell="AM321" sqref="AM321:AN322"/>
    </sheetView>
  </sheetViews>
  <sheetFormatPr defaultRowHeight="13.2" x14ac:dyDescent="0.25"/>
  <cols>
    <col min="1" max="1" width="32" customWidth="1"/>
    <col min="2" max="2" width="5.33203125" customWidth="1"/>
    <col min="3" max="31" width="5" customWidth="1"/>
    <col min="32" max="32" width="5.6640625" customWidth="1"/>
    <col min="33" max="33" width="7.5546875" customWidth="1"/>
    <col min="34" max="34" width="8.33203125" customWidth="1"/>
    <col min="35" max="35" width="6.88671875" customWidth="1"/>
    <col min="36" max="36" width="6.5546875" customWidth="1"/>
    <col min="37" max="37" width="5.6640625" customWidth="1"/>
    <col min="38" max="38" width="7.44140625" customWidth="1"/>
  </cols>
  <sheetData>
    <row r="1" spans="1:39" x14ac:dyDescent="0.25">
      <c r="A1" s="64"/>
      <c r="B1" s="65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7"/>
      <c r="AH1" s="68"/>
      <c r="AI1" s="69"/>
      <c r="AJ1" s="69"/>
    </row>
    <row r="2" spans="1:39" ht="24.6" x14ac:dyDescent="0.4">
      <c r="A2" s="77">
        <v>1897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466" t="s">
        <v>34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66"/>
      <c r="Y2" s="66"/>
      <c r="Z2" s="66"/>
      <c r="AA2" s="66"/>
      <c r="AB2" s="66"/>
      <c r="AC2" s="66"/>
      <c r="AD2" s="66"/>
      <c r="AE2" s="66"/>
      <c r="AF2" s="66"/>
      <c r="AG2" s="67"/>
      <c r="AH2" s="68"/>
      <c r="AI2" s="69"/>
      <c r="AJ2" s="69"/>
    </row>
    <row r="3" spans="1:39" x14ac:dyDescent="0.25">
      <c r="A3" s="79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7"/>
      <c r="AH3" s="68"/>
      <c r="AI3" s="69"/>
      <c r="AJ3" s="69"/>
    </row>
    <row r="4" spans="1:39" ht="15.6" x14ac:dyDescent="0.3">
      <c r="A4" s="78" t="s">
        <v>20</v>
      </c>
      <c r="B4" s="18">
        <v>1</v>
      </c>
      <c r="C4" s="11">
        <v>2</v>
      </c>
      <c r="D4" s="11">
        <v>3</v>
      </c>
      <c r="E4" s="11">
        <v>4</v>
      </c>
      <c r="F4" s="11">
        <v>5</v>
      </c>
      <c r="G4" s="19">
        <v>6</v>
      </c>
      <c r="H4" s="11">
        <v>7</v>
      </c>
      <c r="I4" s="11">
        <v>8</v>
      </c>
      <c r="J4" s="11">
        <v>9</v>
      </c>
      <c r="K4" s="11">
        <v>10</v>
      </c>
      <c r="L4" s="19">
        <v>11</v>
      </c>
      <c r="M4" s="11">
        <v>12</v>
      </c>
      <c r="N4" s="11">
        <v>13</v>
      </c>
      <c r="O4" s="11">
        <v>14</v>
      </c>
      <c r="P4" s="11">
        <v>15</v>
      </c>
      <c r="Q4" s="19">
        <v>16</v>
      </c>
      <c r="R4" s="11">
        <v>17</v>
      </c>
      <c r="S4" s="11">
        <v>18</v>
      </c>
      <c r="T4" s="11">
        <v>19</v>
      </c>
      <c r="U4" s="11">
        <v>20</v>
      </c>
      <c r="V4" s="19">
        <v>21</v>
      </c>
      <c r="W4" s="11">
        <v>22</v>
      </c>
      <c r="X4" s="11">
        <v>23</v>
      </c>
      <c r="Y4" s="11">
        <v>24</v>
      </c>
      <c r="Z4" s="11">
        <v>25</v>
      </c>
      <c r="AA4" s="19">
        <v>26</v>
      </c>
      <c r="AB4" s="11">
        <v>27</v>
      </c>
      <c r="AC4" s="11">
        <v>28</v>
      </c>
      <c r="AD4" s="11">
        <v>29</v>
      </c>
      <c r="AE4" s="11">
        <v>30</v>
      </c>
      <c r="AF4" s="11">
        <v>31</v>
      </c>
      <c r="AG4" s="8" t="s">
        <v>0</v>
      </c>
      <c r="AH4" s="6" t="s">
        <v>1</v>
      </c>
      <c r="AI4" s="131" t="s">
        <v>2</v>
      </c>
      <c r="AJ4" s="139" t="s">
        <v>3</v>
      </c>
      <c r="AK4" s="2" t="s">
        <v>49</v>
      </c>
      <c r="AL4" s="2" t="s">
        <v>50</v>
      </c>
    </row>
    <row r="5" spans="1:39" x14ac:dyDescent="0.25">
      <c r="A5" s="54" t="s">
        <v>10</v>
      </c>
      <c r="B5" s="84">
        <v>28</v>
      </c>
      <c r="C5" s="56">
        <v>30</v>
      </c>
      <c r="D5" s="56">
        <v>42</v>
      </c>
      <c r="E5" s="86">
        <v>44</v>
      </c>
      <c r="F5" s="56">
        <v>40</v>
      </c>
      <c r="G5" s="57">
        <v>29</v>
      </c>
      <c r="H5" s="56">
        <v>15</v>
      </c>
      <c r="I5" s="56">
        <v>20</v>
      </c>
      <c r="J5" s="56">
        <v>22</v>
      </c>
      <c r="K5" s="56">
        <v>34</v>
      </c>
      <c r="L5" s="57">
        <v>32</v>
      </c>
      <c r="M5" s="56">
        <v>29</v>
      </c>
      <c r="N5" s="56">
        <v>20</v>
      </c>
      <c r="O5" s="56">
        <v>28</v>
      </c>
      <c r="P5" s="56">
        <v>31</v>
      </c>
      <c r="Q5" s="57">
        <v>28</v>
      </c>
      <c r="R5" s="56">
        <v>32</v>
      </c>
      <c r="S5" s="56">
        <v>37</v>
      </c>
      <c r="T5" s="56">
        <v>21</v>
      </c>
      <c r="U5" s="56">
        <v>23</v>
      </c>
      <c r="V5" s="57">
        <v>35</v>
      </c>
      <c r="W5" s="56">
        <v>35</v>
      </c>
      <c r="X5" s="56">
        <v>32</v>
      </c>
      <c r="Y5" s="56">
        <v>31</v>
      </c>
      <c r="Z5" s="56">
        <v>15</v>
      </c>
      <c r="AA5" s="57">
        <v>10</v>
      </c>
      <c r="AB5" s="56">
        <v>20</v>
      </c>
      <c r="AC5" s="56">
        <v>12</v>
      </c>
      <c r="AD5" s="56">
        <v>8</v>
      </c>
      <c r="AE5" s="56">
        <v>4</v>
      </c>
      <c r="AF5" s="56">
        <v>12</v>
      </c>
      <c r="AG5" s="58">
        <f t="shared" ref="AG5:AG16" si="0">SUM(B5:AF5)</f>
        <v>799</v>
      </c>
      <c r="AH5" s="20">
        <f t="shared" ref="AH5:AH16" si="1">AVERAGE(B5:AF5)</f>
        <v>25.774193548387096</v>
      </c>
      <c r="AI5" s="122">
        <f t="shared" ref="AI5:AI16" si="2">MAX(B5:AF5)</f>
        <v>44</v>
      </c>
      <c r="AJ5" s="140">
        <f t="shared" ref="AJ5:AJ16" si="3">MIN(B5:AF5)</f>
        <v>4</v>
      </c>
      <c r="AK5" s="82">
        <f>('Max. Temp. Data 1897-1898'!AG5+'Min. Temp. Data 1897-1898'!AG5)/62</f>
        <v>33.435483870967744</v>
      </c>
    </row>
    <row r="6" spans="1:39" x14ac:dyDescent="0.25">
      <c r="A6" s="12" t="s">
        <v>7</v>
      </c>
      <c r="B6" s="14">
        <v>28</v>
      </c>
      <c r="C6" s="9">
        <v>30</v>
      </c>
      <c r="D6" s="9">
        <v>42</v>
      </c>
      <c r="E6" s="9">
        <v>44</v>
      </c>
      <c r="F6" s="9">
        <v>40</v>
      </c>
      <c r="G6" s="21">
        <v>29</v>
      </c>
      <c r="H6" s="9">
        <v>15</v>
      </c>
      <c r="I6" s="9">
        <v>20</v>
      </c>
      <c r="J6" s="9">
        <v>22</v>
      </c>
      <c r="K6" s="9">
        <v>34</v>
      </c>
      <c r="L6" s="21">
        <v>32</v>
      </c>
      <c r="M6" s="9">
        <v>29</v>
      </c>
      <c r="N6" s="9">
        <v>20</v>
      </c>
      <c r="O6" s="9">
        <v>28</v>
      </c>
      <c r="P6" s="9">
        <v>31</v>
      </c>
      <c r="Q6" s="21">
        <v>28</v>
      </c>
      <c r="R6" s="9">
        <v>32</v>
      </c>
      <c r="S6" s="9">
        <v>37</v>
      </c>
      <c r="T6" s="9">
        <v>21</v>
      </c>
      <c r="U6" s="9">
        <v>23</v>
      </c>
      <c r="V6" s="21">
        <v>35</v>
      </c>
      <c r="W6" s="9">
        <v>35</v>
      </c>
      <c r="X6" s="9">
        <v>32</v>
      </c>
      <c r="Y6" s="9">
        <v>31</v>
      </c>
      <c r="Z6" s="9">
        <v>15</v>
      </c>
      <c r="AA6" s="21">
        <v>10</v>
      </c>
      <c r="AB6" s="9">
        <v>20</v>
      </c>
      <c r="AC6" s="9">
        <v>12</v>
      </c>
      <c r="AD6" s="9">
        <v>8</v>
      </c>
      <c r="AE6" s="9">
        <v>4</v>
      </c>
      <c r="AF6" s="9">
        <v>12</v>
      </c>
      <c r="AG6" s="5">
        <f t="shared" si="0"/>
        <v>799</v>
      </c>
      <c r="AH6" s="4">
        <f t="shared" si="1"/>
        <v>25.774193548387096</v>
      </c>
      <c r="AI6" s="132">
        <f t="shared" si="2"/>
        <v>44</v>
      </c>
      <c r="AJ6" s="141">
        <f t="shared" si="3"/>
        <v>4</v>
      </c>
      <c r="AK6" s="82">
        <f>('Max. Temp. Data 1897-1898'!AG6+'Min. Temp. Data 1897-1898'!AG6)/62</f>
        <v>33.435483870967744</v>
      </c>
      <c r="AL6" s="196">
        <f>AK5-AK6</f>
        <v>0</v>
      </c>
    </row>
    <row r="7" spans="1:39" x14ac:dyDescent="0.25">
      <c r="A7" s="39" t="s">
        <v>6</v>
      </c>
      <c r="B7" s="47">
        <f t="shared" ref="B7:AF7" si="4">B5-B6</f>
        <v>0</v>
      </c>
      <c r="C7" s="48">
        <f t="shared" si="4"/>
        <v>0</v>
      </c>
      <c r="D7" s="48">
        <f t="shared" si="4"/>
        <v>0</v>
      </c>
      <c r="E7" s="48">
        <f t="shared" si="4"/>
        <v>0</v>
      </c>
      <c r="F7" s="48">
        <f t="shared" si="4"/>
        <v>0</v>
      </c>
      <c r="G7" s="40">
        <f t="shared" si="4"/>
        <v>0</v>
      </c>
      <c r="H7" s="48">
        <f t="shared" si="4"/>
        <v>0</v>
      </c>
      <c r="I7" s="48">
        <f t="shared" si="4"/>
        <v>0</v>
      </c>
      <c r="J7" s="48">
        <f t="shared" si="4"/>
        <v>0</v>
      </c>
      <c r="K7" s="48">
        <f t="shared" si="4"/>
        <v>0</v>
      </c>
      <c r="L7" s="40">
        <f t="shared" si="4"/>
        <v>0</v>
      </c>
      <c r="M7" s="48">
        <f t="shared" si="4"/>
        <v>0</v>
      </c>
      <c r="N7" s="48">
        <f t="shared" si="4"/>
        <v>0</v>
      </c>
      <c r="O7" s="48">
        <f t="shared" si="4"/>
        <v>0</v>
      </c>
      <c r="P7" s="48">
        <f t="shared" si="4"/>
        <v>0</v>
      </c>
      <c r="Q7" s="40">
        <f t="shared" si="4"/>
        <v>0</v>
      </c>
      <c r="R7" s="48">
        <f t="shared" si="4"/>
        <v>0</v>
      </c>
      <c r="S7" s="48">
        <f t="shared" si="4"/>
        <v>0</v>
      </c>
      <c r="T7" s="48">
        <f t="shared" si="4"/>
        <v>0</v>
      </c>
      <c r="U7" s="48">
        <f t="shared" si="4"/>
        <v>0</v>
      </c>
      <c r="V7" s="40">
        <f t="shared" si="4"/>
        <v>0</v>
      </c>
      <c r="W7" s="48">
        <f t="shared" si="4"/>
        <v>0</v>
      </c>
      <c r="X7" s="48">
        <f t="shared" si="4"/>
        <v>0</v>
      </c>
      <c r="Y7" s="48">
        <f t="shared" si="4"/>
        <v>0</v>
      </c>
      <c r="Z7" s="48">
        <f t="shared" si="4"/>
        <v>0</v>
      </c>
      <c r="AA7" s="40">
        <f t="shared" si="4"/>
        <v>0</v>
      </c>
      <c r="AB7" s="48">
        <f t="shared" si="4"/>
        <v>0</v>
      </c>
      <c r="AC7" s="48">
        <f t="shared" si="4"/>
        <v>0</v>
      </c>
      <c r="AD7" s="48">
        <f t="shared" si="4"/>
        <v>0</v>
      </c>
      <c r="AE7" s="48">
        <f t="shared" si="4"/>
        <v>0</v>
      </c>
      <c r="AF7" s="49">
        <f t="shared" si="4"/>
        <v>0</v>
      </c>
      <c r="AG7" s="41">
        <f t="shared" si="0"/>
        <v>0</v>
      </c>
      <c r="AH7" s="42">
        <f t="shared" si="1"/>
        <v>0</v>
      </c>
      <c r="AI7" s="133">
        <f t="shared" si="2"/>
        <v>0</v>
      </c>
      <c r="AJ7" s="142">
        <f t="shared" si="3"/>
        <v>0</v>
      </c>
    </row>
    <row r="8" spans="1:39" x14ac:dyDescent="0.25">
      <c r="A8" s="54" t="s">
        <v>10</v>
      </c>
      <c r="B8" s="84">
        <v>28</v>
      </c>
      <c r="C8" s="56">
        <v>30</v>
      </c>
      <c r="D8" s="56">
        <v>42</v>
      </c>
      <c r="E8" s="86">
        <v>44</v>
      </c>
      <c r="F8" s="56">
        <v>40</v>
      </c>
      <c r="G8" s="57">
        <v>29</v>
      </c>
      <c r="H8" s="56">
        <v>15</v>
      </c>
      <c r="I8" s="56">
        <v>20</v>
      </c>
      <c r="J8" s="56">
        <v>22</v>
      </c>
      <c r="K8" s="56">
        <v>34</v>
      </c>
      <c r="L8" s="57">
        <v>32</v>
      </c>
      <c r="M8" s="56">
        <v>29</v>
      </c>
      <c r="N8" s="56">
        <v>20</v>
      </c>
      <c r="O8" s="56">
        <v>28</v>
      </c>
      <c r="P8" s="56">
        <v>31</v>
      </c>
      <c r="Q8" s="57">
        <v>28</v>
      </c>
      <c r="R8" s="56">
        <v>32</v>
      </c>
      <c r="S8" s="56">
        <v>37</v>
      </c>
      <c r="T8" s="56">
        <v>21</v>
      </c>
      <c r="U8" s="56">
        <v>23</v>
      </c>
      <c r="V8" s="57">
        <v>35</v>
      </c>
      <c r="W8" s="56">
        <v>35</v>
      </c>
      <c r="X8" s="56">
        <v>32</v>
      </c>
      <c r="Y8" s="56">
        <v>31</v>
      </c>
      <c r="Z8" s="56">
        <v>15</v>
      </c>
      <c r="AA8" s="57">
        <v>10</v>
      </c>
      <c r="AB8" s="56">
        <v>20</v>
      </c>
      <c r="AC8" s="56">
        <v>12</v>
      </c>
      <c r="AD8" s="56">
        <v>8</v>
      </c>
      <c r="AE8" s="56">
        <v>4</v>
      </c>
      <c r="AF8" s="56">
        <v>12</v>
      </c>
      <c r="AG8" s="58">
        <f t="shared" si="0"/>
        <v>799</v>
      </c>
      <c r="AH8" s="20">
        <f t="shared" si="1"/>
        <v>25.774193548387096</v>
      </c>
      <c r="AI8" s="122">
        <f t="shared" si="2"/>
        <v>44</v>
      </c>
      <c r="AJ8" s="140">
        <f t="shared" si="3"/>
        <v>4</v>
      </c>
      <c r="AK8" s="82">
        <f>('Max. Temp. Data 1897-1898'!AG8+'Min. Temp. Data 1897-1898'!AG8)/62</f>
        <v>33.435483870967744</v>
      </c>
      <c r="AM8" s="355"/>
    </row>
    <row r="9" spans="1:39" x14ac:dyDescent="0.25">
      <c r="A9" s="35" t="s">
        <v>45</v>
      </c>
      <c r="B9" s="14">
        <v>31</v>
      </c>
      <c r="C9" s="32">
        <v>31</v>
      </c>
      <c r="D9" s="32">
        <v>42</v>
      </c>
      <c r="E9" s="32">
        <v>52</v>
      </c>
      <c r="F9" s="32">
        <v>40</v>
      </c>
      <c r="G9" s="21">
        <v>31</v>
      </c>
      <c r="H9" s="32">
        <v>14</v>
      </c>
      <c r="I9" s="32">
        <v>20</v>
      </c>
      <c r="J9" s="32">
        <v>20</v>
      </c>
      <c r="K9" s="32">
        <v>35</v>
      </c>
      <c r="L9" s="21">
        <v>34</v>
      </c>
      <c r="M9" s="32">
        <v>27</v>
      </c>
      <c r="N9" s="32">
        <v>17</v>
      </c>
      <c r="O9" s="32">
        <v>23</v>
      </c>
      <c r="P9" s="32">
        <v>30</v>
      </c>
      <c r="Q9" s="21">
        <v>25</v>
      </c>
      <c r="R9" s="32">
        <v>30</v>
      </c>
      <c r="S9" s="32">
        <v>43</v>
      </c>
      <c r="T9" s="32">
        <v>19</v>
      </c>
      <c r="U9" s="32">
        <v>22</v>
      </c>
      <c r="V9" s="21">
        <v>33</v>
      </c>
      <c r="W9" s="32">
        <v>30</v>
      </c>
      <c r="X9" s="32">
        <v>31</v>
      </c>
      <c r="Y9" s="32">
        <v>29</v>
      </c>
      <c r="Z9" s="32">
        <v>15</v>
      </c>
      <c r="AA9" s="21">
        <v>5</v>
      </c>
      <c r="AB9" s="32">
        <v>20</v>
      </c>
      <c r="AC9" s="32">
        <v>14</v>
      </c>
      <c r="AD9" s="32">
        <v>6</v>
      </c>
      <c r="AE9" s="32">
        <v>5</v>
      </c>
      <c r="AF9" s="32">
        <v>11</v>
      </c>
      <c r="AG9" s="29">
        <f t="shared" si="0"/>
        <v>785</v>
      </c>
      <c r="AH9" s="30">
        <f t="shared" si="1"/>
        <v>25.322580645161292</v>
      </c>
      <c r="AI9" s="123">
        <f t="shared" si="2"/>
        <v>52</v>
      </c>
      <c r="AJ9" s="143">
        <f t="shared" si="3"/>
        <v>5</v>
      </c>
      <c r="AK9" s="82">
        <f>('Max. Temp. Data 1897-1898'!AG9+'Min. Temp. Data 1897-1898'!AG9)/62</f>
        <v>36.741935483870968</v>
      </c>
      <c r="AL9" s="196">
        <f>AK8-AK9</f>
        <v>-3.3064516129032242</v>
      </c>
      <c r="AM9" s="355"/>
    </row>
    <row r="10" spans="1:39" x14ac:dyDescent="0.25">
      <c r="A10" s="39" t="s">
        <v>6</v>
      </c>
      <c r="B10" s="302">
        <f t="shared" ref="B10:AF10" si="5">B8-B9</f>
        <v>-3</v>
      </c>
      <c r="C10" s="48">
        <f t="shared" si="5"/>
        <v>-1</v>
      </c>
      <c r="D10" s="48">
        <f t="shared" si="5"/>
        <v>0</v>
      </c>
      <c r="E10" s="301">
        <f t="shared" si="5"/>
        <v>-8</v>
      </c>
      <c r="F10" s="48">
        <f t="shared" si="5"/>
        <v>0</v>
      </c>
      <c r="G10" s="40">
        <f t="shared" si="5"/>
        <v>-2</v>
      </c>
      <c r="H10" s="48">
        <f t="shared" si="5"/>
        <v>1</v>
      </c>
      <c r="I10" s="48">
        <f t="shared" si="5"/>
        <v>0</v>
      </c>
      <c r="J10" s="48">
        <f t="shared" si="5"/>
        <v>2</v>
      </c>
      <c r="K10" s="48">
        <f t="shared" si="5"/>
        <v>-1</v>
      </c>
      <c r="L10" s="40">
        <f t="shared" si="5"/>
        <v>-2</v>
      </c>
      <c r="M10" s="48">
        <f t="shared" si="5"/>
        <v>2</v>
      </c>
      <c r="N10" s="48">
        <f t="shared" si="5"/>
        <v>3</v>
      </c>
      <c r="O10" s="236">
        <f t="shared" si="5"/>
        <v>5</v>
      </c>
      <c r="P10" s="48">
        <f t="shared" si="5"/>
        <v>1</v>
      </c>
      <c r="Q10" s="40">
        <f t="shared" si="5"/>
        <v>3</v>
      </c>
      <c r="R10" s="48">
        <f t="shared" si="5"/>
        <v>2</v>
      </c>
      <c r="S10" s="48">
        <f t="shared" si="5"/>
        <v>-6</v>
      </c>
      <c r="T10" s="48">
        <f t="shared" si="5"/>
        <v>2</v>
      </c>
      <c r="U10" s="48">
        <f t="shared" si="5"/>
        <v>1</v>
      </c>
      <c r="V10" s="40">
        <f t="shared" si="5"/>
        <v>2</v>
      </c>
      <c r="W10" s="236">
        <f t="shared" si="5"/>
        <v>5</v>
      </c>
      <c r="X10" s="48">
        <f t="shared" si="5"/>
        <v>1</v>
      </c>
      <c r="Y10" s="48">
        <f t="shared" si="5"/>
        <v>2</v>
      </c>
      <c r="Z10" s="48">
        <f t="shared" si="5"/>
        <v>0</v>
      </c>
      <c r="AA10" s="237">
        <f t="shared" si="5"/>
        <v>5</v>
      </c>
      <c r="AB10" s="48">
        <f t="shared" si="5"/>
        <v>0</v>
      </c>
      <c r="AC10" s="48">
        <f t="shared" si="5"/>
        <v>-2</v>
      </c>
      <c r="AD10" s="48">
        <f t="shared" si="5"/>
        <v>2</v>
      </c>
      <c r="AE10" s="48">
        <f t="shared" si="5"/>
        <v>-1</v>
      </c>
      <c r="AF10" s="49">
        <f t="shared" si="5"/>
        <v>1</v>
      </c>
      <c r="AG10" s="41">
        <f t="shared" si="0"/>
        <v>14</v>
      </c>
      <c r="AH10" s="42">
        <f t="shared" si="1"/>
        <v>0.45161290322580644</v>
      </c>
      <c r="AI10" s="133">
        <f t="shared" si="2"/>
        <v>5</v>
      </c>
      <c r="AJ10" s="142">
        <f t="shared" si="3"/>
        <v>-8</v>
      </c>
      <c r="AM10" s="355"/>
    </row>
    <row r="11" spans="1:39" x14ac:dyDescent="0.25">
      <c r="A11" s="54" t="s">
        <v>10</v>
      </c>
      <c r="B11" s="84">
        <v>28</v>
      </c>
      <c r="C11" s="56">
        <v>30</v>
      </c>
      <c r="D11" s="56">
        <v>42</v>
      </c>
      <c r="E11" s="86">
        <v>44</v>
      </c>
      <c r="F11" s="56">
        <v>40</v>
      </c>
      <c r="G11" s="57">
        <v>29</v>
      </c>
      <c r="H11" s="56">
        <v>15</v>
      </c>
      <c r="I11" s="56">
        <v>20</v>
      </c>
      <c r="J11" s="56">
        <v>22</v>
      </c>
      <c r="K11" s="56">
        <v>34</v>
      </c>
      <c r="L11" s="57">
        <v>32</v>
      </c>
      <c r="M11" s="56">
        <v>29</v>
      </c>
      <c r="N11" s="56">
        <v>20</v>
      </c>
      <c r="O11" s="56">
        <v>28</v>
      </c>
      <c r="P11" s="56">
        <v>31</v>
      </c>
      <c r="Q11" s="57">
        <v>28</v>
      </c>
      <c r="R11" s="56">
        <v>32</v>
      </c>
      <c r="S11" s="56">
        <v>37</v>
      </c>
      <c r="T11" s="56">
        <v>21</v>
      </c>
      <c r="U11" s="56">
        <v>23</v>
      </c>
      <c r="V11" s="57">
        <v>35</v>
      </c>
      <c r="W11" s="56">
        <v>35</v>
      </c>
      <c r="X11" s="56">
        <v>32</v>
      </c>
      <c r="Y11" s="56">
        <v>31</v>
      </c>
      <c r="Z11" s="56">
        <v>15</v>
      </c>
      <c r="AA11" s="57">
        <v>10</v>
      </c>
      <c r="AB11" s="56">
        <v>20</v>
      </c>
      <c r="AC11" s="56">
        <v>12</v>
      </c>
      <c r="AD11" s="56">
        <v>8</v>
      </c>
      <c r="AE11" s="56">
        <v>4</v>
      </c>
      <c r="AF11" s="56">
        <v>12</v>
      </c>
      <c r="AG11" s="58">
        <f t="shared" si="0"/>
        <v>799</v>
      </c>
      <c r="AH11" s="20">
        <f t="shared" si="1"/>
        <v>25.774193548387096</v>
      </c>
      <c r="AI11" s="122">
        <f t="shared" si="2"/>
        <v>44</v>
      </c>
      <c r="AJ11" s="140">
        <f t="shared" si="3"/>
        <v>4</v>
      </c>
      <c r="AK11" s="82">
        <f>('Max. Temp. Data 1897-1898'!AG11+'Min. Temp. Data 1897-1898'!AG11)/62</f>
        <v>33.435483870967744</v>
      </c>
      <c r="AM11" s="355"/>
    </row>
    <row r="12" spans="1:39" x14ac:dyDescent="0.25">
      <c r="A12" s="12" t="s">
        <v>12</v>
      </c>
      <c r="B12" s="14">
        <v>29</v>
      </c>
      <c r="C12" s="32">
        <v>29</v>
      </c>
      <c r="D12" s="32">
        <v>43</v>
      </c>
      <c r="E12" s="32">
        <v>53</v>
      </c>
      <c r="F12" s="32">
        <v>40</v>
      </c>
      <c r="G12" s="21">
        <v>25</v>
      </c>
      <c r="H12" s="32">
        <v>14</v>
      </c>
      <c r="I12" s="32">
        <v>18</v>
      </c>
      <c r="J12" s="32">
        <v>19</v>
      </c>
      <c r="K12" s="32">
        <v>33</v>
      </c>
      <c r="L12" s="21">
        <v>28</v>
      </c>
      <c r="M12" s="32">
        <v>26</v>
      </c>
      <c r="N12" s="32">
        <v>19</v>
      </c>
      <c r="O12" s="32">
        <v>27</v>
      </c>
      <c r="P12" s="32">
        <v>30</v>
      </c>
      <c r="Q12" s="21">
        <v>27</v>
      </c>
      <c r="R12" s="32">
        <v>31</v>
      </c>
      <c r="S12" s="32">
        <v>35</v>
      </c>
      <c r="T12" s="32">
        <v>19</v>
      </c>
      <c r="U12" s="32">
        <v>22</v>
      </c>
      <c r="V12" s="21">
        <v>34</v>
      </c>
      <c r="W12" s="32">
        <v>32</v>
      </c>
      <c r="X12" s="32">
        <v>29</v>
      </c>
      <c r="Y12" s="32">
        <v>32</v>
      </c>
      <c r="Z12" s="32">
        <v>15</v>
      </c>
      <c r="AA12" s="21">
        <v>7</v>
      </c>
      <c r="AB12" s="32">
        <v>19</v>
      </c>
      <c r="AC12" s="32">
        <v>11</v>
      </c>
      <c r="AD12" s="32">
        <v>6</v>
      </c>
      <c r="AE12" s="32">
        <v>2</v>
      </c>
      <c r="AF12" s="32">
        <v>10</v>
      </c>
      <c r="AG12" s="29">
        <f t="shared" si="0"/>
        <v>764</v>
      </c>
      <c r="AH12" s="30">
        <f t="shared" si="1"/>
        <v>24.64516129032258</v>
      </c>
      <c r="AI12" s="123">
        <f t="shared" si="2"/>
        <v>53</v>
      </c>
      <c r="AJ12" s="143">
        <f t="shared" si="3"/>
        <v>2</v>
      </c>
      <c r="AK12" s="82">
        <f>('Max. Temp. Data 1897-1898'!AG12+'Min. Temp. Data 1897-1898'!AG12)/62</f>
        <v>34.822580645161288</v>
      </c>
      <c r="AL12" s="196">
        <f>AK11-AK12</f>
        <v>-1.3870967741935445</v>
      </c>
      <c r="AM12" s="355"/>
    </row>
    <row r="13" spans="1:39" ht="13.8" thickBot="1" x14ac:dyDescent="0.3">
      <c r="A13" s="36" t="s">
        <v>6</v>
      </c>
      <c r="B13" s="47">
        <f t="shared" ref="B13:AF13" si="6">B11-B12</f>
        <v>-1</v>
      </c>
      <c r="C13" s="48">
        <f t="shared" si="6"/>
        <v>1</v>
      </c>
      <c r="D13" s="48">
        <f t="shared" si="6"/>
        <v>-1</v>
      </c>
      <c r="E13" s="301">
        <f t="shared" si="6"/>
        <v>-9</v>
      </c>
      <c r="F13" s="48">
        <f t="shared" si="6"/>
        <v>0</v>
      </c>
      <c r="G13" s="40">
        <f t="shared" si="6"/>
        <v>4</v>
      </c>
      <c r="H13" s="48">
        <f t="shared" si="6"/>
        <v>1</v>
      </c>
      <c r="I13" s="48">
        <f t="shared" si="6"/>
        <v>2</v>
      </c>
      <c r="J13" s="48">
        <f t="shared" si="6"/>
        <v>3</v>
      </c>
      <c r="K13" s="48">
        <f t="shared" si="6"/>
        <v>1</v>
      </c>
      <c r="L13" s="40">
        <f t="shared" si="6"/>
        <v>4</v>
      </c>
      <c r="M13" s="48">
        <f t="shared" si="6"/>
        <v>3</v>
      </c>
      <c r="N13" s="48">
        <f t="shared" si="6"/>
        <v>1</v>
      </c>
      <c r="O13" s="48">
        <f t="shared" si="6"/>
        <v>1</v>
      </c>
      <c r="P13" s="48">
        <f t="shared" si="6"/>
        <v>1</v>
      </c>
      <c r="Q13" s="40">
        <f t="shared" si="6"/>
        <v>1</v>
      </c>
      <c r="R13" s="48">
        <f t="shared" si="6"/>
        <v>1</v>
      </c>
      <c r="S13" s="48">
        <f t="shared" si="6"/>
        <v>2</v>
      </c>
      <c r="T13" s="48">
        <f t="shared" si="6"/>
        <v>2</v>
      </c>
      <c r="U13" s="48">
        <f t="shared" si="6"/>
        <v>1</v>
      </c>
      <c r="V13" s="40">
        <f t="shared" si="6"/>
        <v>1</v>
      </c>
      <c r="W13" s="48">
        <f t="shared" si="6"/>
        <v>3</v>
      </c>
      <c r="X13" s="48">
        <f t="shared" si="6"/>
        <v>3</v>
      </c>
      <c r="Y13" s="48">
        <f t="shared" si="6"/>
        <v>-1</v>
      </c>
      <c r="Z13" s="48">
        <f t="shared" si="6"/>
        <v>0</v>
      </c>
      <c r="AA13" s="40">
        <f t="shared" si="6"/>
        <v>3</v>
      </c>
      <c r="AB13" s="48">
        <f t="shared" si="6"/>
        <v>1</v>
      </c>
      <c r="AC13" s="48">
        <f t="shared" si="6"/>
        <v>1</v>
      </c>
      <c r="AD13" s="48">
        <f t="shared" si="6"/>
        <v>2</v>
      </c>
      <c r="AE13" s="48">
        <f t="shared" si="6"/>
        <v>2</v>
      </c>
      <c r="AF13" s="49">
        <f t="shared" si="6"/>
        <v>2</v>
      </c>
      <c r="AG13" s="41">
        <f t="shared" si="0"/>
        <v>35</v>
      </c>
      <c r="AH13" s="42">
        <f t="shared" si="1"/>
        <v>1.1290322580645162</v>
      </c>
      <c r="AI13" s="133">
        <f t="shared" si="2"/>
        <v>4</v>
      </c>
      <c r="AJ13" s="142">
        <f t="shared" si="3"/>
        <v>-9</v>
      </c>
      <c r="AM13" s="355"/>
    </row>
    <row r="14" spans="1:39" x14ac:dyDescent="0.25">
      <c r="A14" s="54" t="s">
        <v>10</v>
      </c>
      <c r="B14" s="84">
        <v>28</v>
      </c>
      <c r="C14" s="56">
        <v>30</v>
      </c>
      <c r="D14" s="56">
        <v>42</v>
      </c>
      <c r="E14" s="86">
        <v>44</v>
      </c>
      <c r="F14" s="56">
        <v>40</v>
      </c>
      <c r="G14" s="57">
        <v>29</v>
      </c>
      <c r="H14" s="56">
        <v>15</v>
      </c>
      <c r="I14" s="56">
        <v>20</v>
      </c>
      <c r="J14" s="56">
        <v>22</v>
      </c>
      <c r="K14" s="56">
        <v>34</v>
      </c>
      <c r="L14" s="57">
        <v>32</v>
      </c>
      <c r="M14" s="56">
        <v>29</v>
      </c>
      <c r="N14" s="56">
        <v>20</v>
      </c>
      <c r="O14" s="56">
        <v>28</v>
      </c>
      <c r="P14" s="56">
        <v>31</v>
      </c>
      <c r="Q14" s="57">
        <v>28</v>
      </c>
      <c r="R14" s="56">
        <v>32</v>
      </c>
      <c r="S14" s="56">
        <v>37</v>
      </c>
      <c r="T14" s="56">
        <v>21</v>
      </c>
      <c r="U14" s="56">
        <v>23</v>
      </c>
      <c r="V14" s="57">
        <v>35</v>
      </c>
      <c r="W14" s="56">
        <v>35</v>
      </c>
      <c r="X14" s="56">
        <v>32</v>
      </c>
      <c r="Y14" s="56">
        <v>31</v>
      </c>
      <c r="Z14" s="56">
        <v>15</v>
      </c>
      <c r="AA14" s="57">
        <v>10</v>
      </c>
      <c r="AB14" s="56">
        <v>20</v>
      </c>
      <c r="AC14" s="56">
        <v>12</v>
      </c>
      <c r="AD14" s="56">
        <v>8</v>
      </c>
      <c r="AE14" s="56">
        <v>4</v>
      </c>
      <c r="AF14" s="56">
        <v>12</v>
      </c>
      <c r="AG14" s="58">
        <f t="shared" si="0"/>
        <v>799</v>
      </c>
      <c r="AH14" s="20">
        <f t="shared" si="1"/>
        <v>25.774193548387096</v>
      </c>
      <c r="AI14" s="122">
        <f t="shared" si="2"/>
        <v>44</v>
      </c>
      <c r="AJ14" s="140">
        <f t="shared" si="3"/>
        <v>4</v>
      </c>
      <c r="AK14" s="82">
        <f>('Max. Temp. Data 1897-1898'!AG14+'Min. Temp. Data 1897-1898'!AG14)/62</f>
        <v>33.435483870967744</v>
      </c>
      <c r="AM14" s="308"/>
    </row>
    <row r="15" spans="1:39" x14ac:dyDescent="0.25">
      <c r="A15" s="12" t="s">
        <v>35</v>
      </c>
      <c r="B15" s="177">
        <v>37</v>
      </c>
      <c r="C15" s="109">
        <v>40</v>
      </c>
      <c r="D15" s="109">
        <v>44</v>
      </c>
      <c r="E15" s="115">
        <v>54</v>
      </c>
      <c r="F15" s="109">
        <v>40</v>
      </c>
      <c r="G15" s="109">
        <v>30</v>
      </c>
      <c r="H15" s="109">
        <v>27</v>
      </c>
      <c r="I15" s="109">
        <v>29</v>
      </c>
      <c r="J15" s="109">
        <v>30</v>
      </c>
      <c r="K15" s="109">
        <v>36</v>
      </c>
      <c r="L15" s="109">
        <v>38</v>
      </c>
      <c r="M15" s="109">
        <v>30</v>
      </c>
      <c r="N15" s="109">
        <v>27</v>
      </c>
      <c r="O15" s="109">
        <v>35</v>
      </c>
      <c r="P15" s="109">
        <v>35</v>
      </c>
      <c r="Q15" s="109">
        <v>34</v>
      </c>
      <c r="R15" s="109">
        <v>35</v>
      </c>
      <c r="S15" s="109">
        <v>41</v>
      </c>
      <c r="T15" s="109">
        <v>31</v>
      </c>
      <c r="U15" s="109">
        <v>32</v>
      </c>
      <c r="V15" s="109">
        <v>48</v>
      </c>
      <c r="W15" s="109">
        <v>34</v>
      </c>
      <c r="X15" s="109">
        <v>35</v>
      </c>
      <c r="Y15" s="109">
        <v>34</v>
      </c>
      <c r="Z15" s="109">
        <v>19</v>
      </c>
      <c r="AA15" s="109">
        <v>15</v>
      </c>
      <c r="AB15" s="109">
        <v>25</v>
      </c>
      <c r="AC15" s="109">
        <v>17</v>
      </c>
      <c r="AD15" s="109">
        <v>11</v>
      </c>
      <c r="AE15" s="109">
        <v>21</v>
      </c>
      <c r="AF15" s="109">
        <v>25</v>
      </c>
      <c r="AG15" s="29">
        <f t="shared" si="0"/>
        <v>989</v>
      </c>
      <c r="AH15" s="30">
        <f t="shared" si="1"/>
        <v>31.903225806451612</v>
      </c>
      <c r="AI15" s="123">
        <f t="shared" si="2"/>
        <v>54</v>
      </c>
      <c r="AJ15" s="143">
        <f t="shared" si="3"/>
        <v>11</v>
      </c>
      <c r="AK15" s="82">
        <f>('Max. Temp. Data 1897-1898'!AG15+'Min. Temp. Data 1897-1898'!AG15)/62</f>
        <v>38.306451612903224</v>
      </c>
      <c r="AL15" s="196">
        <f>AK14-AK15</f>
        <v>-4.8709677419354804</v>
      </c>
      <c r="AM15" s="308"/>
    </row>
    <row r="16" spans="1:39" ht="13.8" thickBot="1" x14ac:dyDescent="0.3">
      <c r="A16" s="36" t="s">
        <v>6</v>
      </c>
      <c r="B16" s="17">
        <f t="shared" ref="B16:AF16" si="7">B14-B15</f>
        <v>-9</v>
      </c>
      <c r="C16" s="16">
        <f t="shared" si="7"/>
        <v>-10</v>
      </c>
      <c r="D16" s="16">
        <f t="shared" si="7"/>
        <v>-2</v>
      </c>
      <c r="E16" s="16">
        <f t="shared" si="7"/>
        <v>-10</v>
      </c>
      <c r="F16" s="16">
        <f t="shared" si="7"/>
        <v>0</v>
      </c>
      <c r="G16" s="23">
        <f t="shared" si="7"/>
        <v>-1</v>
      </c>
      <c r="H16" s="16">
        <f t="shared" si="7"/>
        <v>-12</v>
      </c>
      <c r="I16" s="16">
        <f t="shared" si="7"/>
        <v>-9</v>
      </c>
      <c r="J16" s="16">
        <f t="shared" si="7"/>
        <v>-8</v>
      </c>
      <c r="K16" s="16">
        <f t="shared" si="7"/>
        <v>-2</v>
      </c>
      <c r="L16" s="23">
        <f t="shared" si="7"/>
        <v>-6</v>
      </c>
      <c r="M16" s="16">
        <f t="shared" si="7"/>
        <v>-1</v>
      </c>
      <c r="N16" s="16">
        <f t="shared" si="7"/>
        <v>-7</v>
      </c>
      <c r="O16" s="16">
        <f t="shared" si="7"/>
        <v>-7</v>
      </c>
      <c r="P16" s="16">
        <f t="shared" si="7"/>
        <v>-4</v>
      </c>
      <c r="Q16" s="23">
        <f t="shared" si="7"/>
        <v>-6</v>
      </c>
      <c r="R16" s="16">
        <f t="shared" si="7"/>
        <v>-3</v>
      </c>
      <c r="S16" s="16">
        <f t="shared" si="7"/>
        <v>-4</v>
      </c>
      <c r="T16" s="16">
        <f t="shared" si="7"/>
        <v>-10</v>
      </c>
      <c r="U16" s="16">
        <f t="shared" si="7"/>
        <v>-9</v>
      </c>
      <c r="V16" s="23">
        <f t="shared" si="7"/>
        <v>-13</v>
      </c>
      <c r="W16" s="16">
        <f t="shared" si="7"/>
        <v>1</v>
      </c>
      <c r="X16" s="16">
        <f t="shared" si="7"/>
        <v>-3</v>
      </c>
      <c r="Y16" s="16">
        <f t="shared" si="7"/>
        <v>-3</v>
      </c>
      <c r="Z16" s="16">
        <f t="shared" si="7"/>
        <v>-4</v>
      </c>
      <c r="AA16" s="23">
        <f t="shared" si="7"/>
        <v>-5</v>
      </c>
      <c r="AB16" s="16">
        <f t="shared" si="7"/>
        <v>-5</v>
      </c>
      <c r="AC16" s="16">
        <f t="shared" si="7"/>
        <v>-5</v>
      </c>
      <c r="AD16" s="16">
        <f t="shared" si="7"/>
        <v>-3</v>
      </c>
      <c r="AE16" s="253">
        <f t="shared" si="7"/>
        <v>-17</v>
      </c>
      <c r="AF16" s="45">
        <f t="shared" si="7"/>
        <v>-13</v>
      </c>
      <c r="AG16" s="25">
        <f t="shared" si="0"/>
        <v>-190</v>
      </c>
      <c r="AH16" s="24">
        <f t="shared" si="1"/>
        <v>-6.129032258064516</v>
      </c>
      <c r="AI16" s="137">
        <f t="shared" si="2"/>
        <v>1</v>
      </c>
      <c r="AJ16" s="146">
        <f t="shared" si="3"/>
        <v>-17</v>
      </c>
      <c r="AM16" s="308"/>
    </row>
    <row r="17" spans="1:39" ht="15.6" x14ac:dyDescent="0.3">
      <c r="A17" s="37" t="s">
        <v>19</v>
      </c>
      <c r="B17" s="18">
        <v>1</v>
      </c>
      <c r="C17" s="11">
        <v>2</v>
      </c>
      <c r="D17" s="11">
        <v>3</v>
      </c>
      <c r="E17" s="11">
        <v>4</v>
      </c>
      <c r="F17" s="11">
        <v>5</v>
      </c>
      <c r="G17" s="19">
        <v>6</v>
      </c>
      <c r="H17" s="11">
        <v>7</v>
      </c>
      <c r="I17" s="11">
        <v>8</v>
      </c>
      <c r="J17" s="11">
        <v>9</v>
      </c>
      <c r="K17" s="11">
        <v>10</v>
      </c>
      <c r="L17" s="19">
        <v>11</v>
      </c>
      <c r="M17" s="11">
        <v>12</v>
      </c>
      <c r="N17" s="11">
        <v>13</v>
      </c>
      <c r="O17" s="11">
        <v>14</v>
      </c>
      <c r="P17" s="11">
        <v>15</v>
      </c>
      <c r="Q17" s="19">
        <v>16</v>
      </c>
      <c r="R17" s="11">
        <v>17</v>
      </c>
      <c r="S17" s="11">
        <v>18</v>
      </c>
      <c r="T17" s="11">
        <v>19</v>
      </c>
      <c r="U17" s="11">
        <v>20</v>
      </c>
      <c r="V17" s="19">
        <v>21</v>
      </c>
      <c r="W17" s="11">
        <v>22</v>
      </c>
      <c r="X17" s="11">
        <v>23</v>
      </c>
      <c r="Y17" s="11">
        <v>24</v>
      </c>
      <c r="Z17" s="11">
        <v>25</v>
      </c>
      <c r="AA17" s="19">
        <v>26</v>
      </c>
      <c r="AB17" s="11">
        <v>27</v>
      </c>
      <c r="AC17" s="11">
        <v>28</v>
      </c>
      <c r="AD17" s="178"/>
      <c r="AE17" s="38"/>
      <c r="AF17" s="38"/>
      <c r="AG17" s="8" t="s">
        <v>0</v>
      </c>
      <c r="AH17" s="6" t="s">
        <v>1</v>
      </c>
      <c r="AI17" s="131" t="s">
        <v>2</v>
      </c>
      <c r="AJ17" s="139" t="s">
        <v>3</v>
      </c>
    </row>
    <row r="18" spans="1:39" x14ac:dyDescent="0.25">
      <c r="A18" s="54" t="s">
        <v>10</v>
      </c>
      <c r="B18" s="55">
        <v>17</v>
      </c>
      <c r="C18" s="56">
        <v>32</v>
      </c>
      <c r="D18" s="56">
        <v>33</v>
      </c>
      <c r="E18" s="56">
        <v>28</v>
      </c>
      <c r="F18" s="56">
        <v>25</v>
      </c>
      <c r="G18" s="57">
        <v>34</v>
      </c>
      <c r="H18" s="56">
        <v>40</v>
      </c>
      <c r="I18" s="56">
        <v>31</v>
      </c>
      <c r="J18" s="56">
        <v>30</v>
      </c>
      <c r="K18" s="56">
        <v>28</v>
      </c>
      <c r="L18" s="57">
        <v>33</v>
      </c>
      <c r="M18" s="56">
        <v>33</v>
      </c>
      <c r="N18" s="56">
        <v>27</v>
      </c>
      <c r="O18" s="56">
        <v>34</v>
      </c>
      <c r="P18" s="56">
        <v>40</v>
      </c>
      <c r="Q18" s="57">
        <v>34</v>
      </c>
      <c r="R18" s="56">
        <v>37</v>
      </c>
      <c r="S18" s="56">
        <v>41</v>
      </c>
      <c r="T18" s="56">
        <v>34</v>
      </c>
      <c r="U18" s="56">
        <v>28</v>
      </c>
      <c r="V18" s="57">
        <v>44</v>
      </c>
      <c r="W18" s="56">
        <v>40</v>
      </c>
      <c r="X18" s="56">
        <v>41</v>
      </c>
      <c r="Y18" s="56">
        <v>31</v>
      </c>
      <c r="Z18" s="56">
        <v>32</v>
      </c>
      <c r="AA18" s="57">
        <v>39</v>
      </c>
      <c r="AB18" s="56">
        <v>31</v>
      </c>
      <c r="AC18" s="56">
        <v>19</v>
      </c>
      <c r="AD18" s="179"/>
      <c r="AE18" s="38"/>
      <c r="AF18" s="38"/>
      <c r="AG18" s="58">
        <f t="shared" ref="AG18:AG29" si="8">SUM(B18:AF18)</f>
        <v>916</v>
      </c>
      <c r="AH18" s="20">
        <f t="shared" ref="AH18:AH29" si="9">AVERAGE(B18:AF18)</f>
        <v>32.714285714285715</v>
      </c>
      <c r="AI18" s="122">
        <f t="shared" ref="AI18:AI29" si="10">MAX(B18:AF18)</f>
        <v>44</v>
      </c>
      <c r="AJ18" s="140">
        <f t="shared" ref="AJ18:AJ29" si="11">MIN(B18:AF18)</f>
        <v>17</v>
      </c>
      <c r="AK18" s="82">
        <f>('Max. Temp. Data 1897-1898'!AG18+'Min. Temp. Data 1897-1898'!AG18)/56</f>
        <v>41.375</v>
      </c>
    </row>
    <row r="19" spans="1:39" x14ac:dyDescent="0.25">
      <c r="A19" s="12" t="s">
        <v>7</v>
      </c>
      <c r="B19" s="55">
        <v>17</v>
      </c>
      <c r="C19" s="56">
        <v>32</v>
      </c>
      <c r="D19" s="56">
        <v>33</v>
      </c>
      <c r="E19" s="56">
        <v>28</v>
      </c>
      <c r="F19" s="56">
        <v>25</v>
      </c>
      <c r="G19" s="57">
        <v>34</v>
      </c>
      <c r="H19" s="56">
        <v>40</v>
      </c>
      <c r="I19" s="56">
        <v>31</v>
      </c>
      <c r="J19" s="56">
        <v>30</v>
      </c>
      <c r="K19" s="56">
        <v>28</v>
      </c>
      <c r="L19" s="57">
        <v>33</v>
      </c>
      <c r="M19" s="56">
        <v>33</v>
      </c>
      <c r="N19" s="56">
        <v>27</v>
      </c>
      <c r="O19" s="56">
        <v>34</v>
      </c>
      <c r="P19" s="56">
        <v>40</v>
      </c>
      <c r="Q19" s="57">
        <v>34</v>
      </c>
      <c r="R19" s="56">
        <v>37</v>
      </c>
      <c r="S19" s="56">
        <v>41</v>
      </c>
      <c r="T19" s="56">
        <v>34</v>
      </c>
      <c r="U19" s="56">
        <v>28</v>
      </c>
      <c r="V19" s="57">
        <v>44</v>
      </c>
      <c r="W19" s="56">
        <v>40</v>
      </c>
      <c r="X19" s="56">
        <v>41</v>
      </c>
      <c r="Y19" s="56">
        <v>31</v>
      </c>
      <c r="Z19" s="56">
        <v>32</v>
      </c>
      <c r="AA19" s="57">
        <v>39</v>
      </c>
      <c r="AB19" s="56">
        <v>31</v>
      </c>
      <c r="AC19" s="56">
        <v>19</v>
      </c>
      <c r="AD19" s="179"/>
      <c r="AE19" s="38"/>
      <c r="AF19" s="38"/>
      <c r="AG19" s="5">
        <f t="shared" si="8"/>
        <v>916</v>
      </c>
      <c r="AH19" s="4">
        <f t="shared" si="9"/>
        <v>32.714285714285715</v>
      </c>
      <c r="AI19" s="132">
        <f t="shared" si="10"/>
        <v>44</v>
      </c>
      <c r="AJ19" s="141">
        <f t="shared" si="11"/>
        <v>17</v>
      </c>
      <c r="AK19" s="82">
        <f>('Max. Temp. Data 1897-1898'!AG19+'Min. Temp. Data 1897-1898'!AG19)/56</f>
        <v>41.375</v>
      </c>
      <c r="AL19" s="196">
        <f>AK18-AK19</f>
        <v>0</v>
      </c>
    </row>
    <row r="20" spans="1:39" x14ac:dyDescent="0.25">
      <c r="A20" s="39" t="s">
        <v>6</v>
      </c>
      <c r="B20" s="47">
        <f t="shared" ref="B20:AC20" si="12">B18-B19</f>
        <v>0</v>
      </c>
      <c r="C20" s="48">
        <f t="shared" si="12"/>
        <v>0</v>
      </c>
      <c r="D20" s="48">
        <f t="shared" si="12"/>
        <v>0</v>
      </c>
      <c r="E20" s="48">
        <f t="shared" si="12"/>
        <v>0</v>
      </c>
      <c r="F20" s="48">
        <f t="shared" si="12"/>
        <v>0</v>
      </c>
      <c r="G20" s="40">
        <f t="shared" si="12"/>
        <v>0</v>
      </c>
      <c r="H20" s="48">
        <f t="shared" si="12"/>
        <v>0</v>
      </c>
      <c r="I20" s="48">
        <f t="shared" si="12"/>
        <v>0</v>
      </c>
      <c r="J20" s="48">
        <f t="shared" si="12"/>
        <v>0</v>
      </c>
      <c r="K20" s="48">
        <f t="shared" si="12"/>
        <v>0</v>
      </c>
      <c r="L20" s="40">
        <f t="shared" si="12"/>
        <v>0</v>
      </c>
      <c r="M20" s="48">
        <f t="shared" si="12"/>
        <v>0</v>
      </c>
      <c r="N20" s="48">
        <f t="shared" si="12"/>
        <v>0</v>
      </c>
      <c r="O20" s="48">
        <f t="shared" si="12"/>
        <v>0</v>
      </c>
      <c r="P20" s="48">
        <f t="shared" si="12"/>
        <v>0</v>
      </c>
      <c r="Q20" s="40">
        <f t="shared" si="12"/>
        <v>0</v>
      </c>
      <c r="R20" s="48">
        <f t="shared" si="12"/>
        <v>0</v>
      </c>
      <c r="S20" s="48">
        <f t="shared" si="12"/>
        <v>0</v>
      </c>
      <c r="T20" s="48">
        <f t="shared" si="12"/>
        <v>0</v>
      </c>
      <c r="U20" s="48">
        <f t="shared" si="12"/>
        <v>0</v>
      </c>
      <c r="V20" s="40">
        <f t="shared" si="12"/>
        <v>0</v>
      </c>
      <c r="W20" s="48">
        <f t="shared" si="12"/>
        <v>0</v>
      </c>
      <c r="X20" s="48">
        <f t="shared" si="12"/>
        <v>0</v>
      </c>
      <c r="Y20" s="48">
        <f t="shared" si="12"/>
        <v>0</v>
      </c>
      <c r="Z20" s="48">
        <f t="shared" si="12"/>
        <v>0</v>
      </c>
      <c r="AA20" s="40">
        <f t="shared" si="12"/>
        <v>0</v>
      </c>
      <c r="AB20" s="48">
        <f t="shared" si="12"/>
        <v>0</v>
      </c>
      <c r="AC20" s="48">
        <f t="shared" si="12"/>
        <v>0</v>
      </c>
      <c r="AD20" s="179"/>
      <c r="AE20" s="38"/>
      <c r="AF20" s="38"/>
      <c r="AG20" s="41">
        <f t="shared" si="8"/>
        <v>0</v>
      </c>
      <c r="AH20" s="42">
        <f t="shared" si="9"/>
        <v>0</v>
      </c>
      <c r="AI20" s="133">
        <f t="shared" si="10"/>
        <v>0</v>
      </c>
      <c r="AJ20" s="142">
        <f t="shared" si="11"/>
        <v>0</v>
      </c>
    </row>
    <row r="21" spans="1:39" x14ac:dyDescent="0.25">
      <c r="A21" s="54" t="s">
        <v>10</v>
      </c>
      <c r="B21" s="55">
        <v>17</v>
      </c>
      <c r="C21" s="56">
        <v>32</v>
      </c>
      <c r="D21" s="56">
        <v>33</v>
      </c>
      <c r="E21" s="56">
        <v>28</v>
      </c>
      <c r="F21" s="56">
        <v>25</v>
      </c>
      <c r="G21" s="57">
        <v>34</v>
      </c>
      <c r="H21" s="56">
        <v>40</v>
      </c>
      <c r="I21" s="56">
        <v>31</v>
      </c>
      <c r="J21" s="56">
        <v>30</v>
      </c>
      <c r="K21" s="56">
        <v>28</v>
      </c>
      <c r="L21" s="57">
        <v>33</v>
      </c>
      <c r="M21" s="56">
        <v>33</v>
      </c>
      <c r="N21" s="56">
        <v>27</v>
      </c>
      <c r="O21" s="56">
        <v>34</v>
      </c>
      <c r="P21" s="56">
        <v>40</v>
      </c>
      <c r="Q21" s="57">
        <v>34</v>
      </c>
      <c r="R21" s="56">
        <v>37</v>
      </c>
      <c r="S21" s="56">
        <v>41</v>
      </c>
      <c r="T21" s="56">
        <v>34</v>
      </c>
      <c r="U21" s="56">
        <v>28</v>
      </c>
      <c r="V21" s="57">
        <v>44</v>
      </c>
      <c r="W21" s="56">
        <v>40</v>
      </c>
      <c r="X21" s="56">
        <v>41</v>
      </c>
      <c r="Y21" s="56">
        <v>31</v>
      </c>
      <c r="Z21" s="56">
        <v>32</v>
      </c>
      <c r="AA21" s="57">
        <v>39</v>
      </c>
      <c r="AB21" s="56">
        <v>31</v>
      </c>
      <c r="AC21" s="56">
        <v>19</v>
      </c>
      <c r="AD21" s="179"/>
      <c r="AE21" s="38"/>
      <c r="AF21" s="38"/>
      <c r="AG21" s="58">
        <f t="shared" si="8"/>
        <v>916</v>
      </c>
      <c r="AH21" s="20">
        <f t="shared" si="9"/>
        <v>32.714285714285715</v>
      </c>
      <c r="AI21" s="122">
        <f t="shared" si="10"/>
        <v>44</v>
      </c>
      <c r="AJ21" s="140">
        <f t="shared" si="11"/>
        <v>17</v>
      </c>
      <c r="AK21" s="82">
        <f>('Max. Temp. Data 1897-1898'!AG21+'Min. Temp. Data 1897-1898'!AG21)/56</f>
        <v>41.375</v>
      </c>
      <c r="AM21" s="355"/>
    </row>
    <row r="22" spans="1:39" x14ac:dyDescent="0.25">
      <c r="A22" s="35" t="s">
        <v>45</v>
      </c>
      <c r="B22" s="14">
        <v>19</v>
      </c>
      <c r="C22" s="32">
        <v>37</v>
      </c>
      <c r="D22" s="32">
        <v>34</v>
      </c>
      <c r="E22" s="32">
        <v>27</v>
      </c>
      <c r="F22" s="32">
        <v>23</v>
      </c>
      <c r="G22" s="21">
        <v>24</v>
      </c>
      <c r="H22" s="32">
        <v>40</v>
      </c>
      <c r="I22" s="32">
        <v>32</v>
      </c>
      <c r="J22" s="32">
        <v>29</v>
      </c>
      <c r="K22" s="32">
        <v>23</v>
      </c>
      <c r="L22" s="21">
        <v>32</v>
      </c>
      <c r="M22" s="32">
        <v>32</v>
      </c>
      <c r="N22" s="32">
        <v>28</v>
      </c>
      <c r="O22" s="32">
        <v>26</v>
      </c>
      <c r="P22" s="32">
        <v>36</v>
      </c>
      <c r="Q22" s="21">
        <v>42</v>
      </c>
      <c r="R22" s="32">
        <v>35</v>
      </c>
      <c r="S22" s="32">
        <v>50</v>
      </c>
      <c r="T22" s="32">
        <v>33</v>
      </c>
      <c r="U22" s="32">
        <v>28</v>
      </c>
      <c r="V22" s="21">
        <v>35</v>
      </c>
      <c r="W22" s="32">
        <v>43</v>
      </c>
      <c r="X22" s="32">
        <v>40</v>
      </c>
      <c r="Y22" s="32">
        <v>32</v>
      </c>
      <c r="Z22" s="32">
        <v>34</v>
      </c>
      <c r="AA22" s="21">
        <v>27</v>
      </c>
      <c r="AB22" s="32">
        <v>24</v>
      </c>
      <c r="AC22" s="32">
        <v>16</v>
      </c>
      <c r="AD22" s="179"/>
      <c r="AE22" s="38"/>
      <c r="AF22" s="38"/>
      <c r="AG22" s="29">
        <f t="shared" si="8"/>
        <v>881</v>
      </c>
      <c r="AH22" s="30">
        <f t="shared" si="9"/>
        <v>31.464285714285715</v>
      </c>
      <c r="AI22" s="123">
        <f t="shared" si="10"/>
        <v>50</v>
      </c>
      <c r="AJ22" s="143">
        <f t="shared" si="11"/>
        <v>16</v>
      </c>
      <c r="AK22" s="82">
        <f>('Max. Temp. Data 1897-1898'!AG22+'Min. Temp. Data 1897-1898'!AG22)/56</f>
        <v>42.982142857142854</v>
      </c>
      <c r="AL22" s="196">
        <f>AK21-AK22</f>
        <v>-1.6071428571428541</v>
      </c>
      <c r="AM22" s="355"/>
    </row>
    <row r="23" spans="1:39" x14ac:dyDescent="0.25">
      <c r="A23" s="39" t="s">
        <v>6</v>
      </c>
      <c r="B23" s="47">
        <f t="shared" ref="B23:AC23" si="13">B21-B22</f>
        <v>-2</v>
      </c>
      <c r="C23" s="48">
        <f t="shared" si="13"/>
        <v>-5</v>
      </c>
      <c r="D23" s="48">
        <f t="shared" si="13"/>
        <v>-1</v>
      </c>
      <c r="E23" s="48">
        <f t="shared" si="13"/>
        <v>1</v>
      </c>
      <c r="F23" s="48">
        <f t="shared" si="13"/>
        <v>2</v>
      </c>
      <c r="G23" s="40">
        <f t="shared" si="13"/>
        <v>10</v>
      </c>
      <c r="H23" s="48">
        <f t="shared" si="13"/>
        <v>0</v>
      </c>
      <c r="I23" s="48">
        <f t="shared" si="13"/>
        <v>-1</v>
      </c>
      <c r="J23" s="48">
        <f t="shared" si="13"/>
        <v>1</v>
      </c>
      <c r="K23" s="48">
        <f t="shared" si="13"/>
        <v>5</v>
      </c>
      <c r="L23" s="40">
        <f t="shared" si="13"/>
        <v>1</v>
      </c>
      <c r="M23" s="48">
        <f t="shared" si="13"/>
        <v>1</v>
      </c>
      <c r="N23" s="48">
        <f t="shared" si="13"/>
        <v>-1</v>
      </c>
      <c r="O23" s="48">
        <f t="shared" si="13"/>
        <v>8</v>
      </c>
      <c r="P23" s="48">
        <f t="shared" si="13"/>
        <v>4</v>
      </c>
      <c r="Q23" s="40">
        <f t="shared" si="13"/>
        <v>-8</v>
      </c>
      <c r="R23" s="48">
        <f t="shared" si="13"/>
        <v>2</v>
      </c>
      <c r="S23" s="301">
        <f t="shared" si="13"/>
        <v>-9</v>
      </c>
      <c r="T23" s="48">
        <f t="shared" si="13"/>
        <v>1</v>
      </c>
      <c r="U23" s="48">
        <f t="shared" si="13"/>
        <v>0</v>
      </c>
      <c r="V23" s="40">
        <f t="shared" si="13"/>
        <v>9</v>
      </c>
      <c r="W23" s="48">
        <f t="shared" si="13"/>
        <v>-3</v>
      </c>
      <c r="X23" s="48">
        <f t="shared" si="13"/>
        <v>1</v>
      </c>
      <c r="Y23" s="48">
        <f t="shared" si="13"/>
        <v>-1</v>
      </c>
      <c r="Z23" s="48">
        <f t="shared" si="13"/>
        <v>-2</v>
      </c>
      <c r="AA23" s="237">
        <f t="shared" si="13"/>
        <v>12</v>
      </c>
      <c r="AB23" s="48">
        <f t="shared" si="13"/>
        <v>7</v>
      </c>
      <c r="AC23" s="48">
        <f t="shared" si="13"/>
        <v>3</v>
      </c>
      <c r="AD23" s="179"/>
      <c r="AE23" s="38"/>
      <c r="AF23" s="38"/>
      <c r="AG23" s="81">
        <f t="shared" si="8"/>
        <v>35</v>
      </c>
      <c r="AH23" s="82">
        <f t="shared" si="9"/>
        <v>1.25</v>
      </c>
      <c r="AI23" s="134">
        <f t="shared" si="10"/>
        <v>12</v>
      </c>
      <c r="AJ23" s="144">
        <f t="shared" si="11"/>
        <v>-9</v>
      </c>
      <c r="AM23" s="355"/>
    </row>
    <row r="24" spans="1:39" x14ac:dyDescent="0.25">
      <c r="A24" s="54" t="s">
        <v>10</v>
      </c>
      <c r="B24" s="55">
        <v>17</v>
      </c>
      <c r="C24" s="56">
        <v>32</v>
      </c>
      <c r="D24" s="56">
        <v>33</v>
      </c>
      <c r="E24" s="56">
        <v>28</v>
      </c>
      <c r="F24" s="56">
        <v>25</v>
      </c>
      <c r="G24" s="57">
        <v>34</v>
      </c>
      <c r="H24" s="56">
        <v>40</v>
      </c>
      <c r="I24" s="56">
        <v>31</v>
      </c>
      <c r="J24" s="56">
        <v>30</v>
      </c>
      <c r="K24" s="56">
        <v>28</v>
      </c>
      <c r="L24" s="57">
        <v>33</v>
      </c>
      <c r="M24" s="56">
        <v>33</v>
      </c>
      <c r="N24" s="56">
        <v>27</v>
      </c>
      <c r="O24" s="56">
        <v>34</v>
      </c>
      <c r="P24" s="56">
        <v>40</v>
      </c>
      <c r="Q24" s="57">
        <v>34</v>
      </c>
      <c r="R24" s="56">
        <v>37</v>
      </c>
      <c r="S24" s="56">
        <v>41</v>
      </c>
      <c r="T24" s="56">
        <v>34</v>
      </c>
      <c r="U24" s="56">
        <v>28</v>
      </c>
      <c r="V24" s="57">
        <v>44</v>
      </c>
      <c r="W24" s="56">
        <v>40</v>
      </c>
      <c r="X24" s="56">
        <v>41</v>
      </c>
      <c r="Y24" s="56">
        <v>31</v>
      </c>
      <c r="Z24" s="56">
        <v>32</v>
      </c>
      <c r="AA24" s="57">
        <v>39</v>
      </c>
      <c r="AB24" s="56">
        <v>31</v>
      </c>
      <c r="AC24" s="56">
        <v>19</v>
      </c>
      <c r="AD24" s="179"/>
      <c r="AE24" s="38"/>
      <c r="AF24" s="38"/>
      <c r="AG24" s="58">
        <f t="shared" si="8"/>
        <v>916</v>
      </c>
      <c r="AH24" s="20">
        <f t="shared" si="9"/>
        <v>32.714285714285715</v>
      </c>
      <c r="AI24" s="122">
        <f t="shared" si="10"/>
        <v>44</v>
      </c>
      <c r="AJ24" s="140">
        <f t="shared" si="11"/>
        <v>17</v>
      </c>
      <c r="AK24" s="82">
        <f>('Max. Temp. Data 1897-1898'!AG24+'Min. Temp. Data 1897-1898'!AG24)/56</f>
        <v>41.375</v>
      </c>
      <c r="AM24" s="355"/>
    </row>
    <row r="25" spans="1:39" x14ac:dyDescent="0.25">
      <c r="A25" s="12" t="s">
        <v>12</v>
      </c>
      <c r="B25" s="14">
        <v>15</v>
      </c>
      <c r="C25" s="32">
        <v>33</v>
      </c>
      <c r="D25" s="32">
        <v>32</v>
      </c>
      <c r="E25" s="32">
        <v>27</v>
      </c>
      <c r="F25" s="32">
        <v>23</v>
      </c>
      <c r="G25" s="21">
        <v>34</v>
      </c>
      <c r="H25" s="32">
        <v>38</v>
      </c>
      <c r="I25" s="32">
        <v>30</v>
      </c>
      <c r="J25" s="32">
        <v>28</v>
      </c>
      <c r="K25" s="32">
        <v>26</v>
      </c>
      <c r="L25" s="21">
        <v>32</v>
      </c>
      <c r="M25" s="32">
        <v>32</v>
      </c>
      <c r="N25" s="32">
        <v>25</v>
      </c>
      <c r="O25" s="32">
        <v>27</v>
      </c>
      <c r="P25" s="32">
        <v>34</v>
      </c>
      <c r="Q25" s="21">
        <v>39</v>
      </c>
      <c r="R25" s="32">
        <v>38</v>
      </c>
      <c r="S25" s="32">
        <v>47</v>
      </c>
      <c r="T25" s="32">
        <v>34</v>
      </c>
      <c r="U25" s="32">
        <v>27</v>
      </c>
      <c r="V25" s="21">
        <v>33</v>
      </c>
      <c r="W25" s="32">
        <v>42</v>
      </c>
      <c r="X25" s="32">
        <v>41</v>
      </c>
      <c r="Y25" s="32">
        <v>31</v>
      </c>
      <c r="Z25" s="32">
        <v>35</v>
      </c>
      <c r="AA25" s="21">
        <v>29</v>
      </c>
      <c r="AB25" s="32">
        <v>24</v>
      </c>
      <c r="AC25" s="32">
        <v>18</v>
      </c>
      <c r="AD25" s="179"/>
      <c r="AE25" s="38"/>
      <c r="AF25" s="38"/>
      <c r="AG25" s="29">
        <f t="shared" si="8"/>
        <v>874</v>
      </c>
      <c r="AH25" s="30">
        <f t="shared" si="9"/>
        <v>31.214285714285715</v>
      </c>
      <c r="AI25" s="123">
        <f t="shared" si="10"/>
        <v>47</v>
      </c>
      <c r="AJ25" s="143">
        <f t="shared" si="11"/>
        <v>15</v>
      </c>
      <c r="AK25" s="82">
        <f>('Max. Temp. Data 1897-1898'!AG25+'Min. Temp. Data 1897-1898'!AG25)/56</f>
        <v>40.910714285714285</v>
      </c>
      <c r="AL25" s="196">
        <f>AK24-AK25</f>
        <v>0.4642857142857153</v>
      </c>
      <c r="AM25" s="355"/>
    </row>
    <row r="26" spans="1:39" ht="13.8" thickBot="1" x14ac:dyDescent="0.3">
      <c r="A26" s="36" t="s">
        <v>6</v>
      </c>
      <c r="B26" s="47">
        <f t="shared" ref="B26:AC26" si="14">B24-B25</f>
        <v>2</v>
      </c>
      <c r="C26" s="48">
        <f t="shared" si="14"/>
        <v>-1</v>
      </c>
      <c r="D26" s="48">
        <f t="shared" si="14"/>
        <v>1</v>
      </c>
      <c r="E26" s="48">
        <f t="shared" si="14"/>
        <v>1</v>
      </c>
      <c r="F26" s="48">
        <f t="shared" si="14"/>
        <v>2</v>
      </c>
      <c r="G26" s="40">
        <f t="shared" si="14"/>
        <v>0</v>
      </c>
      <c r="H26" s="48">
        <f t="shared" si="14"/>
        <v>2</v>
      </c>
      <c r="I26" s="48">
        <f t="shared" si="14"/>
        <v>1</v>
      </c>
      <c r="J26" s="48">
        <f t="shared" si="14"/>
        <v>2</v>
      </c>
      <c r="K26" s="48">
        <f t="shared" si="14"/>
        <v>2</v>
      </c>
      <c r="L26" s="40">
        <f t="shared" si="14"/>
        <v>1</v>
      </c>
      <c r="M26" s="48">
        <f t="shared" si="14"/>
        <v>1</v>
      </c>
      <c r="N26" s="48">
        <f t="shared" si="14"/>
        <v>2</v>
      </c>
      <c r="O26" s="48">
        <f t="shared" si="14"/>
        <v>7</v>
      </c>
      <c r="P26" s="48">
        <f t="shared" si="14"/>
        <v>6</v>
      </c>
      <c r="Q26" s="40">
        <f t="shared" si="14"/>
        <v>-5</v>
      </c>
      <c r="R26" s="48">
        <f t="shared" si="14"/>
        <v>-1</v>
      </c>
      <c r="S26" s="301">
        <f t="shared" si="14"/>
        <v>-6</v>
      </c>
      <c r="T26" s="48">
        <f t="shared" si="14"/>
        <v>0</v>
      </c>
      <c r="U26" s="48">
        <f t="shared" si="14"/>
        <v>1</v>
      </c>
      <c r="V26" s="237">
        <f t="shared" si="14"/>
        <v>11</v>
      </c>
      <c r="W26" s="48">
        <f t="shared" si="14"/>
        <v>-2</v>
      </c>
      <c r="X26" s="48">
        <f t="shared" si="14"/>
        <v>0</v>
      </c>
      <c r="Y26" s="48">
        <f t="shared" si="14"/>
        <v>0</v>
      </c>
      <c r="Z26" s="48">
        <f t="shared" si="14"/>
        <v>-3</v>
      </c>
      <c r="AA26" s="40">
        <f t="shared" si="14"/>
        <v>10</v>
      </c>
      <c r="AB26" s="48">
        <f t="shared" si="14"/>
        <v>7</v>
      </c>
      <c r="AC26" s="48">
        <f t="shared" si="14"/>
        <v>1</v>
      </c>
      <c r="AD26" s="179"/>
      <c r="AE26" s="38"/>
      <c r="AF26" s="38"/>
      <c r="AG26" s="81">
        <f t="shared" si="8"/>
        <v>42</v>
      </c>
      <c r="AH26" s="82">
        <f t="shared" si="9"/>
        <v>1.5</v>
      </c>
      <c r="AI26" s="134">
        <f t="shared" si="10"/>
        <v>11</v>
      </c>
      <c r="AJ26" s="144">
        <f t="shared" si="11"/>
        <v>-6</v>
      </c>
      <c r="AM26" s="355"/>
    </row>
    <row r="27" spans="1:39" x14ac:dyDescent="0.25">
      <c r="A27" s="54" t="s">
        <v>10</v>
      </c>
      <c r="B27" s="55">
        <v>17</v>
      </c>
      <c r="C27" s="56">
        <v>32</v>
      </c>
      <c r="D27" s="56">
        <v>33</v>
      </c>
      <c r="E27" s="56">
        <v>28</v>
      </c>
      <c r="F27" s="56">
        <v>25</v>
      </c>
      <c r="G27" s="57">
        <v>34</v>
      </c>
      <c r="H27" s="56">
        <v>40</v>
      </c>
      <c r="I27" s="56">
        <v>31</v>
      </c>
      <c r="J27" s="56">
        <v>30</v>
      </c>
      <c r="K27" s="56">
        <v>28</v>
      </c>
      <c r="L27" s="57">
        <v>33</v>
      </c>
      <c r="M27" s="56">
        <v>33</v>
      </c>
      <c r="N27" s="56">
        <v>27</v>
      </c>
      <c r="O27" s="56">
        <v>34</v>
      </c>
      <c r="P27" s="56">
        <v>40</v>
      </c>
      <c r="Q27" s="57">
        <v>34</v>
      </c>
      <c r="R27" s="56">
        <v>37</v>
      </c>
      <c r="S27" s="56">
        <v>41</v>
      </c>
      <c r="T27" s="56">
        <v>34</v>
      </c>
      <c r="U27" s="56">
        <v>28</v>
      </c>
      <c r="V27" s="57">
        <v>44</v>
      </c>
      <c r="W27" s="56">
        <v>40</v>
      </c>
      <c r="X27" s="56">
        <v>41</v>
      </c>
      <c r="Y27" s="56">
        <v>31</v>
      </c>
      <c r="Z27" s="56">
        <v>32</v>
      </c>
      <c r="AA27" s="57">
        <v>39</v>
      </c>
      <c r="AB27" s="56">
        <v>31</v>
      </c>
      <c r="AC27" s="56">
        <v>19</v>
      </c>
      <c r="AD27" s="179"/>
      <c r="AE27" s="38"/>
      <c r="AF27" s="38"/>
      <c r="AG27" s="58">
        <f t="shared" si="8"/>
        <v>916</v>
      </c>
      <c r="AH27" s="20">
        <f t="shared" si="9"/>
        <v>32.714285714285715</v>
      </c>
      <c r="AI27" s="122">
        <f t="shared" si="10"/>
        <v>44</v>
      </c>
      <c r="AJ27" s="140">
        <f t="shared" si="11"/>
        <v>17</v>
      </c>
      <c r="AK27" s="82">
        <f>('Max. Temp. Data 1897-1898'!AG27+'Min. Temp. Data 1897-1898'!AG27)/56</f>
        <v>41.375</v>
      </c>
      <c r="AM27" s="308"/>
    </row>
    <row r="28" spans="1:39" x14ac:dyDescent="0.25">
      <c r="A28" s="12" t="s">
        <v>35</v>
      </c>
      <c r="B28" s="14">
        <v>30</v>
      </c>
      <c r="C28" s="32">
        <v>36</v>
      </c>
      <c r="D28" s="32">
        <v>32</v>
      </c>
      <c r="E28" s="32">
        <v>32</v>
      </c>
      <c r="F28" s="32">
        <v>31</v>
      </c>
      <c r="G28" s="21">
        <v>46</v>
      </c>
      <c r="H28" s="32">
        <v>42</v>
      </c>
      <c r="I28" s="32">
        <v>38</v>
      </c>
      <c r="J28" s="32">
        <v>33</v>
      </c>
      <c r="K28" s="32">
        <v>31</v>
      </c>
      <c r="L28" s="21">
        <v>37</v>
      </c>
      <c r="M28" s="32">
        <v>38</v>
      </c>
      <c r="N28" s="32">
        <v>32</v>
      </c>
      <c r="O28" s="32">
        <v>34</v>
      </c>
      <c r="P28" s="32">
        <v>38</v>
      </c>
      <c r="Q28" s="21">
        <v>39</v>
      </c>
      <c r="R28" s="32">
        <v>36</v>
      </c>
      <c r="S28" s="32">
        <v>42</v>
      </c>
      <c r="T28" s="32">
        <v>38</v>
      </c>
      <c r="U28" s="32">
        <v>35</v>
      </c>
      <c r="V28" s="21">
        <v>38</v>
      </c>
      <c r="W28" s="32">
        <v>45</v>
      </c>
      <c r="X28" s="32">
        <v>46</v>
      </c>
      <c r="Y28" s="32">
        <v>39</v>
      </c>
      <c r="Z28" s="32">
        <v>40</v>
      </c>
      <c r="AA28" s="21">
        <v>35</v>
      </c>
      <c r="AB28" s="32">
        <v>30</v>
      </c>
      <c r="AC28" s="32">
        <v>26</v>
      </c>
      <c r="AD28" s="179"/>
      <c r="AE28" s="38"/>
      <c r="AF28" s="38"/>
      <c r="AG28" s="29">
        <f t="shared" si="8"/>
        <v>1019</v>
      </c>
      <c r="AH28" s="30">
        <f t="shared" si="9"/>
        <v>36.392857142857146</v>
      </c>
      <c r="AI28" s="123">
        <f t="shared" si="10"/>
        <v>46</v>
      </c>
      <c r="AJ28" s="143">
        <f t="shared" si="11"/>
        <v>26</v>
      </c>
      <c r="AK28" s="82">
        <f>('Max. Temp. Data 1897-1898'!AG28+'Min. Temp. Data 1897-1898'!AG28)/56</f>
        <v>44.375</v>
      </c>
      <c r="AL28" s="196">
        <f>AK27-AK28</f>
        <v>-3</v>
      </c>
      <c r="AM28" s="308"/>
    </row>
    <row r="29" spans="1:39" ht="13.8" thickBot="1" x14ac:dyDescent="0.3">
      <c r="A29" s="36" t="s">
        <v>6</v>
      </c>
      <c r="B29" s="303">
        <f t="shared" ref="B29:AC29" si="15">B27-B28</f>
        <v>-13</v>
      </c>
      <c r="C29" s="16">
        <f t="shared" si="15"/>
        <v>-4</v>
      </c>
      <c r="D29" s="16">
        <f t="shared" si="15"/>
        <v>1</v>
      </c>
      <c r="E29" s="16">
        <f t="shared" si="15"/>
        <v>-4</v>
      </c>
      <c r="F29" s="16">
        <f t="shared" si="15"/>
        <v>-6</v>
      </c>
      <c r="G29" s="23">
        <f t="shared" si="15"/>
        <v>-12</v>
      </c>
      <c r="H29" s="16">
        <f t="shared" si="15"/>
        <v>-2</v>
      </c>
      <c r="I29" s="16">
        <f t="shared" si="15"/>
        <v>-7</v>
      </c>
      <c r="J29" s="16">
        <f t="shared" si="15"/>
        <v>-3</v>
      </c>
      <c r="K29" s="16">
        <f t="shared" si="15"/>
        <v>-3</v>
      </c>
      <c r="L29" s="23">
        <f t="shared" si="15"/>
        <v>-4</v>
      </c>
      <c r="M29" s="16">
        <f t="shared" si="15"/>
        <v>-5</v>
      </c>
      <c r="N29" s="16">
        <f t="shared" si="15"/>
        <v>-5</v>
      </c>
      <c r="O29" s="16">
        <f t="shared" si="15"/>
        <v>0</v>
      </c>
      <c r="P29" s="16">
        <f t="shared" si="15"/>
        <v>2</v>
      </c>
      <c r="Q29" s="23">
        <f t="shared" si="15"/>
        <v>-5</v>
      </c>
      <c r="R29" s="16">
        <f t="shared" si="15"/>
        <v>1</v>
      </c>
      <c r="S29" s="16">
        <f t="shared" si="15"/>
        <v>-1</v>
      </c>
      <c r="T29" s="16">
        <f t="shared" si="15"/>
        <v>-4</v>
      </c>
      <c r="U29" s="16">
        <f t="shared" si="15"/>
        <v>-7</v>
      </c>
      <c r="V29" s="233">
        <f t="shared" si="15"/>
        <v>6</v>
      </c>
      <c r="W29" s="16">
        <f t="shared" si="15"/>
        <v>-5</v>
      </c>
      <c r="X29" s="16">
        <f t="shared" si="15"/>
        <v>-5</v>
      </c>
      <c r="Y29" s="16">
        <f t="shared" si="15"/>
        <v>-8</v>
      </c>
      <c r="Z29" s="16">
        <f t="shared" si="15"/>
        <v>-8</v>
      </c>
      <c r="AA29" s="23">
        <f t="shared" si="15"/>
        <v>4</v>
      </c>
      <c r="AB29" s="16">
        <f t="shared" si="15"/>
        <v>1</v>
      </c>
      <c r="AC29" s="16">
        <f t="shared" si="15"/>
        <v>-7</v>
      </c>
      <c r="AD29" s="180"/>
      <c r="AE29" s="63"/>
      <c r="AF29" s="63"/>
      <c r="AG29" s="25">
        <f t="shared" si="8"/>
        <v>-103</v>
      </c>
      <c r="AH29" s="24">
        <f t="shared" si="9"/>
        <v>-3.6785714285714284</v>
      </c>
      <c r="AI29" s="137">
        <f t="shared" si="10"/>
        <v>6</v>
      </c>
      <c r="AJ29" s="146">
        <f t="shared" si="11"/>
        <v>-13</v>
      </c>
      <c r="AM29" s="308"/>
    </row>
    <row r="30" spans="1:39" ht="15.6" x14ac:dyDescent="0.3">
      <c r="A30" s="37" t="s">
        <v>18</v>
      </c>
      <c r="B30" s="18">
        <v>1</v>
      </c>
      <c r="C30" s="11">
        <v>2</v>
      </c>
      <c r="D30" s="11">
        <v>3</v>
      </c>
      <c r="E30" s="11">
        <v>4</v>
      </c>
      <c r="F30" s="11">
        <v>5</v>
      </c>
      <c r="G30" s="19">
        <v>6</v>
      </c>
      <c r="H30" s="11">
        <v>7</v>
      </c>
      <c r="I30" s="11">
        <v>8</v>
      </c>
      <c r="J30" s="11">
        <v>9</v>
      </c>
      <c r="K30" s="11">
        <v>10</v>
      </c>
      <c r="L30" s="19">
        <v>11</v>
      </c>
      <c r="M30" s="11">
        <v>12</v>
      </c>
      <c r="N30" s="11">
        <v>13</v>
      </c>
      <c r="O30" s="11">
        <v>14</v>
      </c>
      <c r="P30" s="11">
        <v>15</v>
      </c>
      <c r="Q30" s="19">
        <v>16</v>
      </c>
      <c r="R30" s="11">
        <v>17</v>
      </c>
      <c r="S30" s="11">
        <v>18</v>
      </c>
      <c r="T30" s="11">
        <v>19</v>
      </c>
      <c r="U30" s="11">
        <v>20</v>
      </c>
      <c r="V30" s="19">
        <v>21</v>
      </c>
      <c r="W30" s="11">
        <v>22</v>
      </c>
      <c r="X30" s="11">
        <v>23</v>
      </c>
      <c r="Y30" s="11">
        <v>24</v>
      </c>
      <c r="Z30" s="11">
        <v>25</v>
      </c>
      <c r="AA30" s="19">
        <v>26</v>
      </c>
      <c r="AB30" s="11">
        <v>27</v>
      </c>
      <c r="AC30" s="11">
        <v>28</v>
      </c>
      <c r="AD30" s="11">
        <v>29</v>
      </c>
      <c r="AE30" s="11">
        <v>30</v>
      </c>
      <c r="AF30" s="11">
        <v>31</v>
      </c>
      <c r="AG30" s="8" t="s">
        <v>0</v>
      </c>
      <c r="AH30" s="6" t="s">
        <v>1</v>
      </c>
      <c r="AI30" s="131" t="s">
        <v>2</v>
      </c>
      <c r="AJ30" s="139" t="s">
        <v>3</v>
      </c>
    </row>
    <row r="31" spans="1:39" x14ac:dyDescent="0.25">
      <c r="A31" s="54" t="s">
        <v>10</v>
      </c>
      <c r="B31" s="85">
        <v>34</v>
      </c>
      <c r="C31" s="86">
        <v>40</v>
      </c>
      <c r="D31" s="86">
        <v>42</v>
      </c>
      <c r="E31" s="86">
        <v>35</v>
      </c>
      <c r="F31" s="86">
        <v>35</v>
      </c>
      <c r="G31" s="87">
        <v>36</v>
      </c>
      <c r="H31" s="86">
        <v>34</v>
      </c>
      <c r="I31" s="86">
        <v>32</v>
      </c>
      <c r="J31" s="86">
        <v>34</v>
      </c>
      <c r="K31" s="86">
        <v>40</v>
      </c>
      <c r="L31" s="87">
        <v>33</v>
      </c>
      <c r="M31" s="86">
        <v>40</v>
      </c>
      <c r="N31" s="86">
        <v>40</v>
      </c>
      <c r="O31" s="86">
        <v>36</v>
      </c>
      <c r="P31" s="86">
        <v>35</v>
      </c>
      <c r="Q31" s="87">
        <v>36</v>
      </c>
      <c r="R31" s="86">
        <v>30</v>
      </c>
      <c r="S31" s="86">
        <v>40</v>
      </c>
      <c r="T31" s="86">
        <v>40</v>
      </c>
      <c r="U31" s="86">
        <v>42</v>
      </c>
      <c r="V31" s="87">
        <v>52</v>
      </c>
      <c r="W31" s="86">
        <v>51</v>
      </c>
      <c r="X31" s="86">
        <v>50</v>
      </c>
      <c r="Y31" s="86">
        <v>45</v>
      </c>
      <c r="Z31" s="86">
        <v>37</v>
      </c>
      <c r="AA31" s="87">
        <v>31</v>
      </c>
      <c r="AB31" s="86">
        <v>31</v>
      </c>
      <c r="AC31" s="86">
        <v>30</v>
      </c>
      <c r="AD31" s="86">
        <v>29</v>
      </c>
      <c r="AE31" s="93">
        <v>40</v>
      </c>
      <c r="AF31" s="94">
        <v>50</v>
      </c>
      <c r="AG31" s="58">
        <f t="shared" ref="AG31:AG42" si="16">SUM(B31:AF31)</f>
        <v>1180</v>
      </c>
      <c r="AH31" s="20">
        <f t="shared" ref="AH31:AH42" si="17">AVERAGE(B31:AF31)</f>
        <v>38.064516129032256</v>
      </c>
      <c r="AI31" s="122">
        <f t="shared" ref="AI31:AI42" si="18">MAX(B31:AF31)</f>
        <v>52</v>
      </c>
      <c r="AJ31" s="140">
        <f t="shared" ref="AJ31:AJ42" si="19">MIN(B31:AF31)</f>
        <v>29</v>
      </c>
      <c r="AK31" s="82">
        <f>('Max. Temp. Data 1897-1898'!AG31+'Min. Temp. Data 1897-1898'!AG31)/62</f>
        <v>48.58064516129032</v>
      </c>
    </row>
    <row r="32" spans="1:39" x14ac:dyDescent="0.25">
      <c r="A32" s="12" t="s">
        <v>7</v>
      </c>
      <c r="B32" s="14">
        <v>34</v>
      </c>
      <c r="C32" s="9">
        <v>40</v>
      </c>
      <c r="D32" s="9">
        <v>42</v>
      </c>
      <c r="E32" s="9">
        <v>35</v>
      </c>
      <c r="F32" s="9">
        <v>35</v>
      </c>
      <c r="G32" s="21">
        <v>36</v>
      </c>
      <c r="H32" s="9">
        <v>34</v>
      </c>
      <c r="I32" s="9">
        <v>32</v>
      </c>
      <c r="J32" s="9">
        <v>34</v>
      </c>
      <c r="K32" s="9">
        <v>40</v>
      </c>
      <c r="L32" s="21">
        <v>33</v>
      </c>
      <c r="M32" s="9">
        <v>40</v>
      </c>
      <c r="N32" s="9">
        <v>40</v>
      </c>
      <c r="O32" s="9">
        <v>36</v>
      </c>
      <c r="P32" s="9">
        <v>35</v>
      </c>
      <c r="Q32" s="21">
        <v>36</v>
      </c>
      <c r="R32" s="9">
        <v>30</v>
      </c>
      <c r="S32" s="9">
        <v>40</v>
      </c>
      <c r="T32" s="9">
        <v>40</v>
      </c>
      <c r="U32" s="9">
        <v>42</v>
      </c>
      <c r="V32" s="21">
        <v>52</v>
      </c>
      <c r="W32" s="9">
        <v>51</v>
      </c>
      <c r="X32" s="9">
        <v>50</v>
      </c>
      <c r="Y32" s="9">
        <v>45</v>
      </c>
      <c r="Z32" s="9">
        <v>37</v>
      </c>
      <c r="AA32" s="21">
        <v>31</v>
      </c>
      <c r="AB32" s="9">
        <v>31</v>
      </c>
      <c r="AC32" s="9">
        <v>30</v>
      </c>
      <c r="AD32" s="9">
        <v>29</v>
      </c>
      <c r="AE32" s="9">
        <v>40</v>
      </c>
      <c r="AF32" s="9">
        <v>50</v>
      </c>
      <c r="AG32" s="5">
        <f t="shared" si="16"/>
        <v>1180</v>
      </c>
      <c r="AH32" s="4">
        <f t="shared" si="17"/>
        <v>38.064516129032256</v>
      </c>
      <c r="AI32" s="132">
        <f t="shared" si="18"/>
        <v>52</v>
      </c>
      <c r="AJ32" s="141">
        <f t="shared" si="19"/>
        <v>29</v>
      </c>
      <c r="AK32" s="82">
        <f>('Max. Temp. Data 1897-1898'!AG32+'Min. Temp. Data 1897-1898'!AG32)/62</f>
        <v>48.58064516129032</v>
      </c>
      <c r="AL32" s="196">
        <f>AK31-AK32</f>
        <v>0</v>
      </c>
    </row>
    <row r="33" spans="1:39" x14ac:dyDescent="0.25">
      <c r="A33" s="39" t="s">
        <v>6</v>
      </c>
      <c r="B33" s="47">
        <f t="shared" ref="B33:AF33" si="20">B31-B32</f>
        <v>0</v>
      </c>
      <c r="C33" s="48">
        <f t="shared" si="20"/>
        <v>0</v>
      </c>
      <c r="D33" s="48">
        <f t="shared" si="20"/>
        <v>0</v>
      </c>
      <c r="E33" s="48">
        <f t="shared" si="20"/>
        <v>0</v>
      </c>
      <c r="F33" s="48">
        <f t="shared" si="20"/>
        <v>0</v>
      </c>
      <c r="G33" s="40">
        <f t="shared" si="20"/>
        <v>0</v>
      </c>
      <c r="H33" s="48">
        <f t="shared" si="20"/>
        <v>0</v>
      </c>
      <c r="I33" s="48">
        <f t="shared" si="20"/>
        <v>0</v>
      </c>
      <c r="J33" s="48">
        <f t="shared" si="20"/>
        <v>0</v>
      </c>
      <c r="K33" s="48">
        <f t="shared" si="20"/>
        <v>0</v>
      </c>
      <c r="L33" s="40">
        <f t="shared" si="20"/>
        <v>0</v>
      </c>
      <c r="M33" s="48">
        <f t="shared" si="20"/>
        <v>0</v>
      </c>
      <c r="N33" s="48">
        <f t="shared" si="20"/>
        <v>0</v>
      </c>
      <c r="O33" s="48">
        <f t="shared" si="20"/>
        <v>0</v>
      </c>
      <c r="P33" s="48">
        <f t="shared" si="20"/>
        <v>0</v>
      </c>
      <c r="Q33" s="40">
        <f t="shared" si="20"/>
        <v>0</v>
      </c>
      <c r="R33" s="48">
        <f t="shared" si="20"/>
        <v>0</v>
      </c>
      <c r="S33" s="48">
        <f t="shared" si="20"/>
        <v>0</v>
      </c>
      <c r="T33" s="48">
        <f t="shared" si="20"/>
        <v>0</v>
      </c>
      <c r="U33" s="48">
        <f t="shared" si="20"/>
        <v>0</v>
      </c>
      <c r="V33" s="40">
        <f t="shared" si="20"/>
        <v>0</v>
      </c>
      <c r="W33" s="48">
        <f t="shared" si="20"/>
        <v>0</v>
      </c>
      <c r="X33" s="48">
        <f t="shared" si="20"/>
        <v>0</v>
      </c>
      <c r="Y33" s="48">
        <f t="shared" si="20"/>
        <v>0</v>
      </c>
      <c r="Z33" s="48">
        <f t="shared" si="20"/>
        <v>0</v>
      </c>
      <c r="AA33" s="40">
        <f t="shared" si="20"/>
        <v>0</v>
      </c>
      <c r="AB33" s="48">
        <f t="shared" si="20"/>
        <v>0</v>
      </c>
      <c r="AC33" s="48">
        <f t="shared" si="20"/>
        <v>0</v>
      </c>
      <c r="AD33" s="48">
        <f t="shared" si="20"/>
        <v>0</v>
      </c>
      <c r="AE33" s="48">
        <f t="shared" si="20"/>
        <v>0</v>
      </c>
      <c r="AF33" s="49">
        <f t="shared" si="20"/>
        <v>0</v>
      </c>
      <c r="AG33" s="41">
        <f t="shared" si="16"/>
        <v>0</v>
      </c>
      <c r="AH33" s="42">
        <f t="shared" si="17"/>
        <v>0</v>
      </c>
      <c r="AI33" s="133">
        <f t="shared" si="18"/>
        <v>0</v>
      </c>
      <c r="AJ33" s="142">
        <f t="shared" si="19"/>
        <v>0</v>
      </c>
    </row>
    <row r="34" spans="1:39" x14ac:dyDescent="0.25">
      <c r="A34" s="54" t="s">
        <v>10</v>
      </c>
      <c r="B34" s="85">
        <v>34</v>
      </c>
      <c r="C34" s="86">
        <v>40</v>
      </c>
      <c r="D34" s="86">
        <v>42</v>
      </c>
      <c r="E34" s="86">
        <v>35</v>
      </c>
      <c r="F34" s="86">
        <v>35</v>
      </c>
      <c r="G34" s="87">
        <v>36</v>
      </c>
      <c r="H34" s="86">
        <v>34</v>
      </c>
      <c r="I34" s="86">
        <v>32</v>
      </c>
      <c r="J34" s="86">
        <v>34</v>
      </c>
      <c r="K34" s="86">
        <v>40</v>
      </c>
      <c r="L34" s="87">
        <v>33</v>
      </c>
      <c r="M34" s="86">
        <v>40</v>
      </c>
      <c r="N34" s="86">
        <v>40</v>
      </c>
      <c r="O34" s="86">
        <v>36</v>
      </c>
      <c r="P34" s="86">
        <v>35</v>
      </c>
      <c r="Q34" s="87">
        <v>36</v>
      </c>
      <c r="R34" s="86">
        <v>30</v>
      </c>
      <c r="S34" s="86">
        <v>40</v>
      </c>
      <c r="T34" s="86">
        <v>40</v>
      </c>
      <c r="U34" s="86">
        <v>42</v>
      </c>
      <c r="V34" s="87">
        <v>52</v>
      </c>
      <c r="W34" s="86">
        <v>51</v>
      </c>
      <c r="X34" s="86">
        <v>50</v>
      </c>
      <c r="Y34" s="86">
        <v>45</v>
      </c>
      <c r="Z34" s="86">
        <v>37</v>
      </c>
      <c r="AA34" s="87">
        <v>31</v>
      </c>
      <c r="AB34" s="86">
        <v>31</v>
      </c>
      <c r="AC34" s="86">
        <v>30</v>
      </c>
      <c r="AD34" s="86">
        <v>29</v>
      </c>
      <c r="AE34" s="93">
        <v>40</v>
      </c>
      <c r="AF34" s="94">
        <v>50</v>
      </c>
      <c r="AG34" s="58">
        <f t="shared" si="16"/>
        <v>1180</v>
      </c>
      <c r="AH34" s="20">
        <f t="shared" si="17"/>
        <v>38.064516129032256</v>
      </c>
      <c r="AI34" s="122">
        <f t="shared" si="18"/>
        <v>52</v>
      </c>
      <c r="AJ34" s="140">
        <f t="shared" si="19"/>
        <v>29</v>
      </c>
      <c r="AK34" s="82">
        <f>('Max. Temp. Data 1897-1898'!AG34+'Min. Temp. Data 1897-1898'!AG34)/62</f>
        <v>48.58064516129032</v>
      </c>
      <c r="AM34" s="355"/>
    </row>
    <row r="35" spans="1:39" x14ac:dyDescent="0.25">
      <c r="A35" s="35" t="s">
        <v>45</v>
      </c>
      <c r="B35" s="14">
        <v>29</v>
      </c>
      <c r="C35" s="32">
        <v>42</v>
      </c>
      <c r="D35" s="32">
        <v>43</v>
      </c>
      <c r="E35" s="32">
        <v>35</v>
      </c>
      <c r="F35" s="32">
        <v>33</v>
      </c>
      <c r="G35" s="21">
        <v>40</v>
      </c>
      <c r="H35" s="32">
        <v>33</v>
      </c>
      <c r="I35" s="32">
        <v>31</v>
      </c>
      <c r="J35" s="32">
        <v>35</v>
      </c>
      <c r="K35" s="32">
        <v>49</v>
      </c>
      <c r="L35" s="21">
        <v>31</v>
      </c>
      <c r="M35" s="32">
        <v>39</v>
      </c>
      <c r="N35" s="32">
        <v>40</v>
      </c>
      <c r="O35" s="32">
        <v>35</v>
      </c>
      <c r="P35" s="32">
        <v>33</v>
      </c>
      <c r="Q35" s="21">
        <v>39</v>
      </c>
      <c r="R35" s="32">
        <v>28</v>
      </c>
      <c r="S35" s="32">
        <v>40</v>
      </c>
      <c r="T35" s="32">
        <v>40</v>
      </c>
      <c r="U35" s="32">
        <v>58</v>
      </c>
      <c r="V35" s="21">
        <v>50</v>
      </c>
      <c r="W35" s="32">
        <v>50</v>
      </c>
      <c r="X35" s="32">
        <v>55</v>
      </c>
      <c r="Y35" s="32">
        <v>53</v>
      </c>
      <c r="Z35" s="32">
        <v>35</v>
      </c>
      <c r="AA35" s="21">
        <v>28</v>
      </c>
      <c r="AB35" s="32">
        <v>30</v>
      </c>
      <c r="AC35" s="32">
        <v>27</v>
      </c>
      <c r="AD35" s="32">
        <v>30</v>
      </c>
      <c r="AE35" s="32">
        <v>40</v>
      </c>
      <c r="AF35" s="32">
        <v>43</v>
      </c>
      <c r="AG35" s="29">
        <f t="shared" si="16"/>
        <v>1194</v>
      </c>
      <c r="AH35" s="30">
        <f t="shared" si="17"/>
        <v>38.516129032258064</v>
      </c>
      <c r="AI35" s="123">
        <f t="shared" si="18"/>
        <v>58</v>
      </c>
      <c r="AJ35" s="143">
        <f t="shared" si="19"/>
        <v>27</v>
      </c>
      <c r="AK35" s="82">
        <f>('Max. Temp. Data 1897-1898'!AG35+'Min. Temp. Data 1897-1898'!AG35)/62</f>
        <v>51.451612903225808</v>
      </c>
      <c r="AL35" s="196">
        <f>AK34-AK35</f>
        <v>-2.8709677419354875</v>
      </c>
      <c r="AM35" s="355"/>
    </row>
    <row r="36" spans="1:39" x14ac:dyDescent="0.25">
      <c r="A36" s="39" t="s">
        <v>6</v>
      </c>
      <c r="B36" s="47">
        <f t="shared" ref="B36:AF36" si="21">B34-B35</f>
        <v>5</v>
      </c>
      <c r="C36" s="48">
        <f t="shared" si="21"/>
        <v>-2</v>
      </c>
      <c r="D36" s="48">
        <f t="shared" si="21"/>
        <v>-1</v>
      </c>
      <c r="E36" s="48">
        <f t="shared" si="21"/>
        <v>0</v>
      </c>
      <c r="F36" s="48">
        <f t="shared" si="21"/>
        <v>2</v>
      </c>
      <c r="G36" s="40">
        <f t="shared" si="21"/>
        <v>-4</v>
      </c>
      <c r="H36" s="48">
        <f t="shared" si="21"/>
        <v>1</v>
      </c>
      <c r="I36" s="48">
        <f t="shared" si="21"/>
        <v>1</v>
      </c>
      <c r="J36" s="48">
        <f t="shared" si="21"/>
        <v>-1</v>
      </c>
      <c r="K36" s="48">
        <f t="shared" si="21"/>
        <v>-9</v>
      </c>
      <c r="L36" s="40">
        <f t="shared" si="21"/>
        <v>2</v>
      </c>
      <c r="M36" s="48">
        <f t="shared" si="21"/>
        <v>1</v>
      </c>
      <c r="N36" s="48">
        <f t="shared" si="21"/>
        <v>0</v>
      </c>
      <c r="O36" s="48">
        <f t="shared" si="21"/>
        <v>1</v>
      </c>
      <c r="P36" s="48">
        <f t="shared" si="21"/>
        <v>2</v>
      </c>
      <c r="Q36" s="40">
        <f t="shared" si="21"/>
        <v>-3</v>
      </c>
      <c r="R36" s="48">
        <f t="shared" si="21"/>
        <v>2</v>
      </c>
      <c r="S36" s="48">
        <f t="shared" si="21"/>
        <v>0</v>
      </c>
      <c r="T36" s="48">
        <f t="shared" si="21"/>
        <v>0</v>
      </c>
      <c r="U36" s="301">
        <f t="shared" si="21"/>
        <v>-16</v>
      </c>
      <c r="V36" s="40">
        <f t="shared" si="21"/>
        <v>2</v>
      </c>
      <c r="W36" s="48">
        <f t="shared" si="21"/>
        <v>1</v>
      </c>
      <c r="X36" s="48">
        <f t="shared" si="21"/>
        <v>-5</v>
      </c>
      <c r="Y36" s="48">
        <f t="shared" si="21"/>
        <v>-8</v>
      </c>
      <c r="Z36" s="48">
        <f t="shared" si="21"/>
        <v>2</v>
      </c>
      <c r="AA36" s="40">
        <f t="shared" si="21"/>
        <v>3</v>
      </c>
      <c r="AB36" s="48">
        <f t="shared" si="21"/>
        <v>1</v>
      </c>
      <c r="AC36" s="48">
        <f t="shared" si="21"/>
        <v>3</v>
      </c>
      <c r="AD36" s="48">
        <f t="shared" si="21"/>
        <v>-1</v>
      </c>
      <c r="AE36" s="48">
        <f t="shared" si="21"/>
        <v>0</v>
      </c>
      <c r="AF36" s="235">
        <f t="shared" si="21"/>
        <v>7</v>
      </c>
      <c r="AG36" s="41">
        <f t="shared" si="16"/>
        <v>-14</v>
      </c>
      <c r="AH36" s="42">
        <f t="shared" si="17"/>
        <v>-0.45161290322580644</v>
      </c>
      <c r="AI36" s="133">
        <f t="shared" si="18"/>
        <v>7</v>
      </c>
      <c r="AJ36" s="142">
        <f t="shared" si="19"/>
        <v>-16</v>
      </c>
      <c r="AM36" s="355"/>
    </row>
    <row r="37" spans="1:39" x14ac:dyDescent="0.25">
      <c r="A37" s="54" t="s">
        <v>10</v>
      </c>
      <c r="B37" s="55">
        <v>34</v>
      </c>
      <c r="C37" s="56">
        <v>40</v>
      </c>
      <c r="D37" s="56">
        <v>42</v>
      </c>
      <c r="E37" s="56">
        <v>35</v>
      </c>
      <c r="F37" s="56">
        <v>35</v>
      </c>
      <c r="G37" s="57">
        <v>36</v>
      </c>
      <c r="H37" s="56">
        <v>34</v>
      </c>
      <c r="I37" s="56">
        <v>32</v>
      </c>
      <c r="J37" s="56">
        <v>34</v>
      </c>
      <c r="K37" s="56">
        <v>40</v>
      </c>
      <c r="L37" s="57">
        <v>33</v>
      </c>
      <c r="M37" s="56">
        <v>40</v>
      </c>
      <c r="N37" s="56">
        <v>40</v>
      </c>
      <c r="O37" s="56">
        <v>36</v>
      </c>
      <c r="P37" s="56">
        <v>35</v>
      </c>
      <c r="Q37" s="57">
        <v>36</v>
      </c>
      <c r="R37" s="56">
        <v>30</v>
      </c>
      <c r="S37" s="56">
        <v>40</v>
      </c>
      <c r="T37" s="56">
        <v>40</v>
      </c>
      <c r="U37" s="56">
        <v>42</v>
      </c>
      <c r="V37" s="57">
        <v>52</v>
      </c>
      <c r="W37" s="56">
        <v>51</v>
      </c>
      <c r="X37" s="56">
        <v>50</v>
      </c>
      <c r="Y37" s="56">
        <v>45</v>
      </c>
      <c r="Z37" s="56">
        <v>37</v>
      </c>
      <c r="AA37" s="57">
        <v>31</v>
      </c>
      <c r="AB37" s="56">
        <v>31</v>
      </c>
      <c r="AC37" s="56">
        <v>30</v>
      </c>
      <c r="AD37" s="56">
        <v>29</v>
      </c>
      <c r="AE37" s="56">
        <v>40</v>
      </c>
      <c r="AF37" s="56">
        <v>50</v>
      </c>
      <c r="AG37" s="58">
        <f t="shared" si="16"/>
        <v>1180</v>
      </c>
      <c r="AH37" s="20">
        <f t="shared" si="17"/>
        <v>38.064516129032256</v>
      </c>
      <c r="AI37" s="122">
        <f t="shared" si="18"/>
        <v>52</v>
      </c>
      <c r="AJ37" s="140">
        <f t="shared" si="19"/>
        <v>29</v>
      </c>
      <c r="AK37" s="82">
        <f>('Max. Temp. Data 1897-1898'!AG37+'Min. Temp. Data 1897-1898'!AG37)/62</f>
        <v>48.58064516129032</v>
      </c>
      <c r="AM37" s="308"/>
    </row>
    <row r="38" spans="1:39" x14ac:dyDescent="0.25">
      <c r="A38" s="12" t="s">
        <v>12</v>
      </c>
      <c r="B38" s="14">
        <v>28</v>
      </c>
      <c r="C38" s="32">
        <v>41</v>
      </c>
      <c r="D38" s="32">
        <v>52</v>
      </c>
      <c r="E38" s="32">
        <v>35</v>
      </c>
      <c r="F38" s="32">
        <v>36</v>
      </c>
      <c r="G38" s="21">
        <v>44</v>
      </c>
      <c r="H38" s="32">
        <v>34</v>
      </c>
      <c r="I38" s="32">
        <v>34</v>
      </c>
      <c r="J38" s="32">
        <v>35</v>
      </c>
      <c r="K38" s="32">
        <v>50</v>
      </c>
      <c r="L38" s="21">
        <v>31</v>
      </c>
      <c r="M38" s="32">
        <v>39</v>
      </c>
      <c r="N38" s="32">
        <v>40</v>
      </c>
      <c r="O38" s="32">
        <v>37</v>
      </c>
      <c r="P38" s="32">
        <v>35</v>
      </c>
      <c r="Q38" s="21">
        <v>39</v>
      </c>
      <c r="R38" s="32">
        <v>28</v>
      </c>
      <c r="S38" s="32">
        <v>40</v>
      </c>
      <c r="T38" s="32">
        <v>47</v>
      </c>
      <c r="U38" s="32">
        <v>52</v>
      </c>
      <c r="V38" s="21">
        <v>53</v>
      </c>
      <c r="W38" s="32">
        <v>50</v>
      </c>
      <c r="X38" s="32">
        <v>57</v>
      </c>
      <c r="Y38" s="32">
        <v>44</v>
      </c>
      <c r="Z38" s="32">
        <v>35</v>
      </c>
      <c r="AA38" s="21">
        <v>30</v>
      </c>
      <c r="AB38" s="32">
        <v>29</v>
      </c>
      <c r="AC38" s="32">
        <v>30</v>
      </c>
      <c r="AD38" s="32">
        <v>26</v>
      </c>
      <c r="AE38" s="32">
        <v>42</v>
      </c>
      <c r="AF38" s="32">
        <v>45</v>
      </c>
      <c r="AG38" s="29">
        <f t="shared" si="16"/>
        <v>1218</v>
      </c>
      <c r="AH38" s="30">
        <f t="shared" si="17"/>
        <v>39.29032258064516</v>
      </c>
      <c r="AI38" s="123">
        <f t="shared" si="18"/>
        <v>57</v>
      </c>
      <c r="AJ38" s="143">
        <f t="shared" si="19"/>
        <v>26</v>
      </c>
      <c r="AK38" s="82">
        <f>('Max. Temp. Data 1897-1898'!AG38+'Min. Temp. Data 1897-1898'!AG38)/62</f>
        <v>50.306451612903224</v>
      </c>
      <c r="AL38" s="196">
        <f>AK37-AK38</f>
        <v>-1.7258064516129039</v>
      </c>
      <c r="AM38" s="308"/>
    </row>
    <row r="39" spans="1:39" ht="13.8" thickBot="1" x14ac:dyDescent="0.3">
      <c r="A39" s="36" t="s">
        <v>6</v>
      </c>
      <c r="B39" s="234">
        <f t="shared" ref="B39:AF39" si="22">B37-B38</f>
        <v>6</v>
      </c>
      <c r="C39" s="48">
        <f t="shared" si="22"/>
        <v>-1</v>
      </c>
      <c r="D39" s="301">
        <f t="shared" si="22"/>
        <v>-10</v>
      </c>
      <c r="E39" s="48">
        <f t="shared" si="22"/>
        <v>0</v>
      </c>
      <c r="F39" s="48">
        <f t="shared" si="22"/>
        <v>-1</v>
      </c>
      <c r="G39" s="40">
        <f t="shared" si="22"/>
        <v>-8</v>
      </c>
      <c r="H39" s="48">
        <f t="shared" si="22"/>
        <v>0</v>
      </c>
      <c r="I39" s="48">
        <f t="shared" si="22"/>
        <v>-2</v>
      </c>
      <c r="J39" s="48">
        <f t="shared" si="22"/>
        <v>-1</v>
      </c>
      <c r="K39" s="301">
        <f t="shared" si="22"/>
        <v>-10</v>
      </c>
      <c r="L39" s="40">
        <f t="shared" si="22"/>
        <v>2</v>
      </c>
      <c r="M39" s="48">
        <f t="shared" si="22"/>
        <v>1</v>
      </c>
      <c r="N39" s="48">
        <f t="shared" si="22"/>
        <v>0</v>
      </c>
      <c r="O39" s="48">
        <f t="shared" si="22"/>
        <v>-1</v>
      </c>
      <c r="P39" s="48">
        <f t="shared" si="22"/>
        <v>0</v>
      </c>
      <c r="Q39" s="40">
        <f t="shared" si="22"/>
        <v>-3</v>
      </c>
      <c r="R39" s="48">
        <f t="shared" si="22"/>
        <v>2</v>
      </c>
      <c r="S39" s="48">
        <f t="shared" si="22"/>
        <v>0</v>
      </c>
      <c r="T39" s="48">
        <f t="shared" si="22"/>
        <v>-7</v>
      </c>
      <c r="U39" s="48">
        <f t="shared" si="22"/>
        <v>-10</v>
      </c>
      <c r="V39" s="40">
        <f t="shared" si="22"/>
        <v>-1</v>
      </c>
      <c r="W39" s="48">
        <f t="shared" si="22"/>
        <v>1</v>
      </c>
      <c r="X39" s="48">
        <f t="shared" si="22"/>
        <v>-7</v>
      </c>
      <c r="Y39" s="48">
        <f t="shared" si="22"/>
        <v>1</v>
      </c>
      <c r="Z39" s="48">
        <f t="shared" si="22"/>
        <v>2</v>
      </c>
      <c r="AA39" s="40">
        <f t="shared" si="22"/>
        <v>1</v>
      </c>
      <c r="AB39" s="48">
        <f t="shared" si="22"/>
        <v>2</v>
      </c>
      <c r="AC39" s="48">
        <f t="shared" si="22"/>
        <v>0</v>
      </c>
      <c r="AD39" s="48">
        <f t="shared" si="22"/>
        <v>3</v>
      </c>
      <c r="AE39" s="48">
        <f t="shared" si="22"/>
        <v>-2</v>
      </c>
      <c r="AF39" s="49">
        <f t="shared" si="22"/>
        <v>5</v>
      </c>
      <c r="AG39" s="41">
        <f t="shared" si="16"/>
        <v>-38</v>
      </c>
      <c r="AH39" s="42">
        <f t="shared" si="17"/>
        <v>-1.2258064516129032</v>
      </c>
      <c r="AI39" s="133">
        <f t="shared" si="18"/>
        <v>6</v>
      </c>
      <c r="AJ39" s="142">
        <f t="shared" si="19"/>
        <v>-10</v>
      </c>
      <c r="AM39" s="308"/>
    </row>
    <row r="40" spans="1:39" x14ac:dyDescent="0.25">
      <c r="A40" s="54" t="s">
        <v>10</v>
      </c>
      <c r="B40" s="55">
        <v>34</v>
      </c>
      <c r="C40" s="56">
        <v>40</v>
      </c>
      <c r="D40" s="56">
        <v>42</v>
      </c>
      <c r="E40" s="56">
        <v>35</v>
      </c>
      <c r="F40" s="56">
        <v>35</v>
      </c>
      <c r="G40" s="57">
        <v>36</v>
      </c>
      <c r="H40" s="56">
        <v>34</v>
      </c>
      <c r="I40" s="56">
        <v>32</v>
      </c>
      <c r="J40" s="56">
        <v>34</v>
      </c>
      <c r="K40" s="56">
        <v>40</v>
      </c>
      <c r="L40" s="57">
        <v>33</v>
      </c>
      <c r="M40" s="56">
        <v>40</v>
      </c>
      <c r="N40" s="56">
        <v>40</v>
      </c>
      <c r="O40" s="56">
        <v>36</v>
      </c>
      <c r="P40" s="56">
        <v>35</v>
      </c>
      <c r="Q40" s="57">
        <v>36</v>
      </c>
      <c r="R40" s="56">
        <v>30</v>
      </c>
      <c r="S40" s="56">
        <v>40</v>
      </c>
      <c r="T40" s="56">
        <v>40</v>
      </c>
      <c r="U40" s="56">
        <v>42</v>
      </c>
      <c r="V40" s="57">
        <v>52</v>
      </c>
      <c r="W40" s="56">
        <v>51</v>
      </c>
      <c r="X40" s="56">
        <v>50</v>
      </c>
      <c r="Y40" s="56">
        <v>45</v>
      </c>
      <c r="Z40" s="56">
        <v>37</v>
      </c>
      <c r="AA40" s="57">
        <v>31</v>
      </c>
      <c r="AB40" s="56">
        <v>31</v>
      </c>
      <c r="AC40" s="56">
        <v>30</v>
      </c>
      <c r="AD40" s="56">
        <v>29</v>
      </c>
      <c r="AE40" s="56">
        <v>40</v>
      </c>
      <c r="AF40" s="56">
        <v>50</v>
      </c>
      <c r="AG40" s="58">
        <f t="shared" si="16"/>
        <v>1180</v>
      </c>
      <c r="AH40" s="20">
        <f t="shared" si="17"/>
        <v>38.064516129032256</v>
      </c>
      <c r="AI40" s="122">
        <f t="shared" si="18"/>
        <v>52</v>
      </c>
      <c r="AJ40" s="140">
        <f t="shared" si="19"/>
        <v>29</v>
      </c>
      <c r="AK40" s="82">
        <f>('Max. Temp. Data 1897-1898'!AG40+'Min. Temp. Data 1897-1898'!AG40)/62</f>
        <v>48.58064516129032</v>
      </c>
      <c r="AM40" s="308"/>
    </row>
    <row r="41" spans="1:39" x14ac:dyDescent="0.25">
      <c r="A41" s="12" t="s">
        <v>35</v>
      </c>
      <c r="B41" s="14">
        <v>32</v>
      </c>
      <c r="C41" s="32">
        <v>43</v>
      </c>
      <c r="D41" s="32">
        <v>56</v>
      </c>
      <c r="E41" s="32">
        <v>36</v>
      </c>
      <c r="F41" s="32">
        <v>34</v>
      </c>
      <c r="G41" s="21">
        <v>43</v>
      </c>
      <c r="H41" s="32">
        <v>38</v>
      </c>
      <c r="I41" s="32">
        <v>36</v>
      </c>
      <c r="J41" s="32">
        <v>38</v>
      </c>
      <c r="K41" s="32">
        <v>48</v>
      </c>
      <c r="L41" s="21">
        <v>42</v>
      </c>
      <c r="M41" s="32">
        <v>44</v>
      </c>
      <c r="N41" s="32">
        <v>42</v>
      </c>
      <c r="O41" s="32">
        <v>39</v>
      </c>
      <c r="P41" s="32">
        <v>40</v>
      </c>
      <c r="Q41" s="21">
        <v>35</v>
      </c>
      <c r="R41" s="32">
        <v>34</v>
      </c>
      <c r="S41" s="32">
        <v>39</v>
      </c>
      <c r="T41" s="32">
        <v>48</v>
      </c>
      <c r="U41" s="32">
        <v>61</v>
      </c>
      <c r="V41" s="21">
        <v>50</v>
      </c>
      <c r="W41" s="32">
        <v>54</v>
      </c>
      <c r="X41" s="32">
        <v>61</v>
      </c>
      <c r="Y41" s="32">
        <v>45</v>
      </c>
      <c r="Z41" s="32">
        <v>39</v>
      </c>
      <c r="AA41" s="21">
        <v>34</v>
      </c>
      <c r="AB41" s="32">
        <v>38</v>
      </c>
      <c r="AC41" s="32">
        <v>36</v>
      </c>
      <c r="AD41" s="32">
        <v>35</v>
      </c>
      <c r="AE41" s="32">
        <v>46</v>
      </c>
      <c r="AF41" s="32">
        <v>41</v>
      </c>
      <c r="AG41" s="29">
        <f t="shared" si="16"/>
        <v>1307</v>
      </c>
      <c r="AH41" s="30">
        <f t="shared" si="17"/>
        <v>42.161290322580648</v>
      </c>
      <c r="AI41" s="123">
        <f t="shared" si="18"/>
        <v>61</v>
      </c>
      <c r="AJ41" s="143">
        <f t="shared" si="19"/>
        <v>32</v>
      </c>
      <c r="AK41" s="82">
        <f>('Max. Temp. Data 1897-1898'!AG41+'Min. Temp. Data 1897-1898'!AG41)/62</f>
        <v>51.338709677419352</v>
      </c>
      <c r="AL41" s="196">
        <f>AK40-AK41</f>
        <v>-2.758064516129032</v>
      </c>
      <c r="AM41" s="308"/>
    </row>
    <row r="42" spans="1:39" ht="13.8" thickBot="1" x14ac:dyDescent="0.3">
      <c r="A42" s="36" t="s">
        <v>6</v>
      </c>
      <c r="B42" s="17">
        <f t="shared" ref="B42:AF42" si="23">B40-B41</f>
        <v>2</v>
      </c>
      <c r="C42" s="16">
        <f t="shared" si="23"/>
        <v>-3</v>
      </c>
      <c r="D42" s="16">
        <f t="shared" si="23"/>
        <v>-14</v>
      </c>
      <c r="E42" s="16">
        <f t="shared" si="23"/>
        <v>-1</v>
      </c>
      <c r="F42" s="16">
        <f t="shared" si="23"/>
        <v>1</v>
      </c>
      <c r="G42" s="23">
        <f t="shared" si="23"/>
        <v>-7</v>
      </c>
      <c r="H42" s="16">
        <f t="shared" si="23"/>
        <v>-4</v>
      </c>
      <c r="I42" s="16">
        <f t="shared" si="23"/>
        <v>-4</v>
      </c>
      <c r="J42" s="16">
        <f t="shared" si="23"/>
        <v>-4</v>
      </c>
      <c r="K42" s="16">
        <f t="shared" si="23"/>
        <v>-8</v>
      </c>
      <c r="L42" s="23">
        <f t="shared" si="23"/>
        <v>-9</v>
      </c>
      <c r="M42" s="16">
        <f t="shared" si="23"/>
        <v>-4</v>
      </c>
      <c r="N42" s="16">
        <f t="shared" si="23"/>
        <v>-2</v>
      </c>
      <c r="O42" s="16">
        <f t="shared" si="23"/>
        <v>-3</v>
      </c>
      <c r="P42" s="16">
        <f t="shared" si="23"/>
        <v>-5</v>
      </c>
      <c r="Q42" s="23">
        <f t="shared" si="23"/>
        <v>1</v>
      </c>
      <c r="R42" s="16">
        <f t="shared" si="23"/>
        <v>-4</v>
      </c>
      <c r="S42" s="16">
        <f t="shared" si="23"/>
        <v>1</v>
      </c>
      <c r="T42" s="16">
        <f t="shared" si="23"/>
        <v>-8</v>
      </c>
      <c r="U42" s="253">
        <f t="shared" si="23"/>
        <v>-19</v>
      </c>
      <c r="V42" s="23">
        <f t="shared" si="23"/>
        <v>2</v>
      </c>
      <c r="W42" s="16">
        <f t="shared" si="23"/>
        <v>-3</v>
      </c>
      <c r="X42" s="16">
        <f t="shared" si="23"/>
        <v>-11</v>
      </c>
      <c r="Y42" s="16">
        <f t="shared" si="23"/>
        <v>0</v>
      </c>
      <c r="Z42" s="16">
        <f t="shared" si="23"/>
        <v>-2</v>
      </c>
      <c r="AA42" s="23">
        <f t="shared" si="23"/>
        <v>-3</v>
      </c>
      <c r="AB42" s="16">
        <f t="shared" si="23"/>
        <v>-7</v>
      </c>
      <c r="AC42" s="16">
        <f t="shared" si="23"/>
        <v>-6</v>
      </c>
      <c r="AD42" s="16">
        <f t="shared" si="23"/>
        <v>-6</v>
      </c>
      <c r="AE42" s="16">
        <f t="shared" si="23"/>
        <v>-6</v>
      </c>
      <c r="AF42" s="304">
        <f t="shared" si="23"/>
        <v>9</v>
      </c>
      <c r="AG42" s="25">
        <f t="shared" si="16"/>
        <v>-127</v>
      </c>
      <c r="AH42" s="24">
        <f t="shared" si="17"/>
        <v>-4.096774193548387</v>
      </c>
      <c r="AI42" s="137">
        <f t="shared" si="18"/>
        <v>9</v>
      </c>
      <c r="AJ42" s="146">
        <f t="shared" si="19"/>
        <v>-19</v>
      </c>
      <c r="AM42" s="308"/>
    </row>
    <row r="43" spans="1:39" ht="15.6" x14ac:dyDescent="0.3">
      <c r="A43" s="37" t="s">
        <v>17</v>
      </c>
      <c r="B43" s="18">
        <v>1</v>
      </c>
      <c r="C43" s="11">
        <v>2</v>
      </c>
      <c r="D43" s="11">
        <v>3</v>
      </c>
      <c r="E43" s="11">
        <v>4</v>
      </c>
      <c r="F43" s="11">
        <v>5</v>
      </c>
      <c r="G43" s="19">
        <v>6</v>
      </c>
      <c r="H43" s="11">
        <v>7</v>
      </c>
      <c r="I43" s="11">
        <v>8</v>
      </c>
      <c r="J43" s="11">
        <v>9</v>
      </c>
      <c r="K43" s="11">
        <v>10</v>
      </c>
      <c r="L43" s="19">
        <v>11</v>
      </c>
      <c r="M43" s="11">
        <v>12</v>
      </c>
      <c r="N43" s="11">
        <v>13</v>
      </c>
      <c r="O43" s="11">
        <v>14</v>
      </c>
      <c r="P43" s="11">
        <v>15</v>
      </c>
      <c r="Q43" s="19">
        <v>16</v>
      </c>
      <c r="R43" s="11">
        <v>17</v>
      </c>
      <c r="S43" s="11">
        <v>18</v>
      </c>
      <c r="T43" s="11">
        <v>19</v>
      </c>
      <c r="U43" s="11">
        <v>20</v>
      </c>
      <c r="V43" s="19">
        <v>21</v>
      </c>
      <c r="W43" s="11">
        <v>22</v>
      </c>
      <c r="X43" s="11">
        <v>23</v>
      </c>
      <c r="Y43" s="11">
        <v>24</v>
      </c>
      <c r="Z43" s="11">
        <v>25</v>
      </c>
      <c r="AA43" s="19">
        <v>26</v>
      </c>
      <c r="AB43" s="11">
        <v>27</v>
      </c>
      <c r="AC43" s="11">
        <v>28</v>
      </c>
      <c r="AD43" s="11">
        <v>29</v>
      </c>
      <c r="AE43" s="11">
        <v>30</v>
      </c>
      <c r="AF43" s="11" t="s">
        <v>4</v>
      </c>
      <c r="AG43" s="8" t="s">
        <v>0</v>
      </c>
      <c r="AH43" s="6" t="s">
        <v>1</v>
      </c>
      <c r="AI43" s="131" t="s">
        <v>2</v>
      </c>
      <c r="AJ43" s="139" t="s">
        <v>3</v>
      </c>
    </row>
    <row r="44" spans="1:39" x14ac:dyDescent="0.25">
      <c r="A44" s="54" t="s">
        <v>10</v>
      </c>
      <c r="B44" s="85">
        <v>36</v>
      </c>
      <c r="C44" s="86">
        <v>32</v>
      </c>
      <c r="D44" s="86">
        <v>48</v>
      </c>
      <c r="E44" s="86">
        <v>44</v>
      </c>
      <c r="F44" s="86">
        <v>50</v>
      </c>
      <c r="G44" s="87">
        <v>50</v>
      </c>
      <c r="H44" s="86">
        <v>38</v>
      </c>
      <c r="I44" s="86">
        <v>40</v>
      </c>
      <c r="J44" s="86">
        <v>40</v>
      </c>
      <c r="K44" s="86">
        <v>39</v>
      </c>
      <c r="L44" s="87">
        <v>40</v>
      </c>
      <c r="M44" s="86">
        <v>40</v>
      </c>
      <c r="N44" s="86">
        <v>37</v>
      </c>
      <c r="O44" s="86">
        <v>40</v>
      </c>
      <c r="P44" s="86">
        <v>45</v>
      </c>
      <c r="Q44" s="87">
        <v>45</v>
      </c>
      <c r="R44" s="86">
        <v>40</v>
      </c>
      <c r="S44" s="86">
        <v>35</v>
      </c>
      <c r="T44" s="86">
        <v>40</v>
      </c>
      <c r="U44" s="86">
        <v>32</v>
      </c>
      <c r="V44" s="87">
        <v>30</v>
      </c>
      <c r="W44" s="86">
        <v>40</v>
      </c>
      <c r="X44" s="86">
        <v>40</v>
      </c>
      <c r="Y44" s="86">
        <v>40</v>
      </c>
      <c r="Z44" s="86">
        <v>50</v>
      </c>
      <c r="AA44" s="87">
        <v>55</v>
      </c>
      <c r="AB44" s="86">
        <v>50</v>
      </c>
      <c r="AC44" s="86">
        <v>38</v>
      </c>
      <c r="AD44" s="86">
        <v>50</v>
      </c>
      <c r="AE44" s="88">
        <v>50</v>
      </c>
      <c r="AF44" s="83" t="s">
        <v>4</v>
      </c>
      <c r="AG44" s="91">
        <f t="shared" ref="AG44:AG55" si="24">SUM(B44:AF44)</f>
        <v>1254</v>
      </c>
      <c r="AH44" s="92">
        <f t="shared" ref="AH44:AH55" si="25">AVERAGE(B44:AF44)</f>
        <v>41.8</v>
      </c>
      <c r="AI44" s="297">
        <f t="shared" ref="AI44:AI55" si="26">MAX(B44:AF44)</f>
        <v>55</v>
      </c>
      <c r="AJ44" s="299">
        <f t="shared" ref="AJ44:AJ55" si="27">MIN(B44:AF44)</f>
        <v>30</v>
      </c>
      <c r="AK44" s="82">
        <f>('Max. Temp. Data 1897-1898'!AG44+'Min. Temp. Data 1897-1898'!AG44)/60</f>
        <v>55.333333333333336</v>
      </c>
    </row>
    <row r="45" spans="1:39" x14ac:dyDescent="0.25">
      <c r="A45" s="12" t="s">
        <v>7</v>
      </c>
      <c r="B45" s="15">
        <v>36</v>
      </c>
      <c r="C45" s="3">
        <v>32</v>
      </c>
      <c r="D45" s="3">
        <v>48</v>
      </c>
      <c r="E45" s="3">
        <v>44</v>
      </c>
      <c r="F45" s="3">
        <v>50</v>
      </c>
      <c r="G45" s="22">
        <v>50</v>
      </c>
      <c r="H45" s="3">
        <v>38</v>
      </c>
      <c r="I45" s="3">
        <v>40</v>
      </c>
      <c r="J45" s="3">
        <v>40</v>
      </c>
      <c r="K45" s="3">
        <v>39</v>
      </c>
      <c r="L45" s="22">
        <v>40</v>
      </c>
      <c r="M45" s="3">
        <v>40</v>
      </c>
      <c r="N45" s="3">
        <v>37</v>
      </c>
      <c r="O45" s="3">
        <v>40</v>
      </c>
      <c r="P45" s="3">
        <v>45</v>
      </c>
      <c r="Q45" s="22">
        <v>45</v>
      </c>
      <c r="R45" s="3">
        <v>40</v>
      </c>
      <c r="S45" s="3">
        <v>35</v>
      </c>
      <c r="T45" s="3">
        <v>40</v>
      </c>
      <c r="U45" s="3">
        <v>32</v>
      </c>
      <c r="V45" s="22">
        <v>30</v>
      </c>
      <c r="W45" s="3">
        <v>40</v>
      </c>
      <c r="X45" s="3">
        <v>40</v>
      </c>
      <c r="Y45" s="3">
        <v>40</v>
      </c>
      <c r="Z45" s="3">
        <v>50</v>
      </c>
      <c r="AA45" s="22">
        <v>55</v>
      </c>
      <c r="AB45" s="3">
        <v>50</v>
      </c>
      <c r="AC45" s="3">
        <v>38</v>
      </c>
      <c r="AD45" s="3">
        <v>50</v>
      </c>
      <c r="AE45" s="3">
        <v>50</v>
      </c>
      <c r="AF45" s="26"/>
      <c r="AG45" s="5">
        <f t="shared" si="24"/>
        <v>1254</v>
      </c>
      <c r="AH45" s="4">
        <f t="shared" si="25"/>
        <v>41.8</v>
      </c>
      <c r="AI45" s="132">
        <f t="shared" si="26"/>
        <v>55</v>
      </c>
      <c r="AJ45" s="141">
        <f t="shared" si="27"/>
        <v>30</v>
      </c>
      <c r="AK45" s="82">
        <f>('Max. Temp. Data 1897-1898'!AG45+'Min. Temp. Data 1897-1898'!AG45)/60</f>
        <v>55.333333333333336</v>
      </c>
      <c r="AL45" s="196">
        <f>AK44-AK45</f>
        <v>0</v>
      </c>
    </row>
    <row r="46" spans="1:39" x14ac:dyDescent="0.25">
      <c r="A46" s="43" t="s">
        <v>6</v>
      </c>
      <c r="B46" s="47">
        <f t="shared" ref="B46:AE46" si="28">B44-B45</f>
        <v>0</v>
      </c>
      <c r="C46" s="48">
        <f t="shared" si="28"/>
        <v>0</v>
      </c>
      <c r="D46" s="48">
        <f t="shared" si="28"/>
        <v>0</v>
      </c>
      <c r="E46" s="48">
        <f t="shared" si="28"/>
        <v>0</v>
      </c>
      <c r="F46" s="48">
        <f t="shared" si="28"/>
        <v>0</v>
      </c>
      <c r="G46" s="40">
        <f t="shared" si="28"/>
        <v>0</v>
      </c>
      <c r="H46" s="48">
        <f t="shared" si="28"/>
        <v>0</v>
      </c>
      <c r="I46" s="48">
        <f t="shared" si="28"/>
        <v>0</v>
      </c>
      <c r="J46" s="48">
        <f t="shared" si="28"/>
        <v>0</v>
      </c>
      <c r="K46" s="48">
        <f t="shared" si="28"/>
        <v>0</v>
      </c>
      <c r="L46" s="40">
        <f t="shared" si="28"/>
        <v>0</v>
      </c>
      <c r="M46" s="48">
        <f t="shared" si="28"/>
        <v>0</v>
      </c>
      <c r="N46" s="48">
        <f t="shared" si="28"/>
        <v>0</v>
      </c>
      <c r="O46" s="48">
        <f t="shared" si="28"/>
        <v>0</v>
      </c>
      <c r="P46" s="48">
        <f t="shared" si="28"/>
        <v>0</v>
      </c>
      <c r="Q46" s="40">
        <f t="shared" si="28"/>
        <v>0</v>
      </c>
      <c r="R46" s="48">
        <f t="shared" si="28"/>
        <v>0</v>
      </c>
      <c r="S46" s="48">
        <f t="shared" si="28"/>
        <v>0</v>
      </c>
      <c r="T46" s="48">
        <f t="shared" si="28"/>
        <v>0</v>
      </c>
      <c r="U46" s="48">
        <f t="shared" si="28"/>
        <v>0</v>
      </c>
      <c r="V46" s="40">
        <f t="shared" si="28"/>
        <v>0</v>
      </c>
      <c r="W46" s="48">
        <f t="shared" si="28"/>
        <v>0</v>
      </c>
      <c r="X46" s="48">
        <f t="shared" si="28"/>
        <v>0</v>
      </c>
      <c r="Y46" s="48">
        <f t="shared" si="28"/>
        <v>0</v>
      </c>
      <c r="Z46" s="48">
        <f t="shared" si="28"/>
        <v>0</v>
      </c>
      <c r="AA46" s="40">
        <f t="shared" si="28"/>
        <v>0</v>
      </c>
      <c r="AB46" s="48">
        <f t="shared" si="28"/>
        <v>0</v>
      </c>
      <c r="AC46" s="48">
        <f t="shared" si="28"/>
        <v>0</v>
      </c>
      <c r="AD46" s="48">
        <f t="shared" si="28"/>
        <v>0</v>
      </c>
      <c r="AE46" s="48">
        <f t="shared" si="28"/>
        <v>0</v>
      </c>
      <c r="AF46" s="26"/>
      <c r="AG46" s="41">
        <f t="shared" si="24"/>
        <v>0</v>
      </c>
      <c r="AH46" s="42">
        <f t="shared" si="25"/>
        <v>0</v>
      </c>
      <c r="AI46" s="298">
        <f t="shared" si="26"/>
        <v>0</v>
      </c>
      <c r="AJ46" s="300">
        <f t="shared" si="27"/>
        <v>0</v>
      </c>
    </row>
    <row r="47" spans="1:39" x14ac:dyDescent="0.25">
      <c r="A47" s="54" t="s">
        <v>10</v>
      </c>
      <c r="B47" s="85">
        <v>36</v>
      </c>
      <c r="C47" s="86">
        <v>32</v>
      </c>
      <c r="D47" s="86">
        <v>48</v>
      </c>
      <c r="E47" s="86">
        <v>44</v>
      </c>
      <c r="F47" s="86">
        <v>50</v>
      </c>
      <c r="G47" s="87">
        <v>50</v>
      </c>
      <c r="H47" s="86">
        <v>38</v>
      </c>
      <c r="I47" s="86">
        <v>40</v>
      </c>
      <c r="J47" s="86">
        <v>40</v>
      </c>
      <c r="K47" s="86">
        <v>39</v>
      </c>
      <c r="L47" s="87">
        <v>40</v>
      </c>
      <c r="M47" s="86">
        <v>40</v>
      </c>
      <c r="N47" s="86">
        <v>37</v>
      </c>
      <c r="O47" s="86">
        <v>40</v>
      </c>
      <c r="P47" s="86">
        <v>45</v>
      </c>
      <c r="Q47" s="87">
        <v>45</v>
      </c>
      <c r="R47" s="86">
        <v>40</v>
      </c>
      <c r="S47" s="86">
        <v>35</v>
      </c>
      <c r="T47" s="86">
        <v>40</v>
      </c>
      <c r="U47" s="86">
        <v>32</v>
      </c>
      <c r="V47" s="87">
        <v>30</v>
      </c>
      <c r="W47" s="86">
        <v>40</v>
      </c>
      <c r="X47" s="86">
        <v>40</v>
      </c>
      <c r="Y47" s="86">
        <v>40</v>
      </c>
      <c r="Z47" s="86">
        <v>50</v>
      </c>
      <c r="AA47" s="87">
        <v>55</v>
      </c>
      <c r="AB47" s="86">
        <v>50</v>
      </c>
      <c r="AC47" s="86">
        <v>38</v>
      </c>
      <c r="AD47" s="86">
        <v>50</v>
      </c>
      <c r="AE47" s="88">
        <v>50</v>
      </c>
      <c r="AF47" s="26"/>
      <c r="AG47" s="91">
        <f t="shared" si="24"/>
        <v>1254</v>
      </c>
      <c r="AH47" s="92">
        <f t="shared" si="25"/>
        <v>41.8</v>
      </c>
      <c r="AI47" s="297">
        <f t="shared" si="26"/>
        <v>55</v>
      </c>
      <c r="AJ47" s="299">
        <f t="shared" si="27"/>
        <v>30</v>
      </c>
      <c r="AK47" s="82">
        <f>('Max. Temp. Data 1897-1898'!AG47+'Min. Temp. Data 1897-1898'!AG47)/60</f>
        <v>55.333333333333336</v>
      </c>
      <c r="AM47" s="308"/>
    </row>
    <row r="48" spans="1:39" x14ac:dyDescent="0.25">
      <c r="A48" s="35" t="s">
        <v>45</v>
      </c>
      <c r="B48" s="14">
        <v>35</v>
      </c>
      <c r="C48" s="32">
        <v>30</v>
      </c>
      <c r="D48" s="32">
        <v>47</v>
      </c>
      <c r="E48" s="32">
        <v>43</v>
      </c>
      <c r="F48" s="32">
        <v>48</v>
      </c>
      <c r="G48" s="21">
        <v>48</v>
      </c>
      <c r="H48" s="32">
        <v>37</v>
      </c>
      <c r="I48" s="32">
        <v>42</v>
      </c>
      <c r="J48" s="32">
        <v>49</v>
      </c>
      <c r="K48" s="32">
        <v>37</v>
      </c>
      <c r="L48" s="21">
        <v>38</v>
      </c>
      <c r="M48" s="32">
        <v>42</v>
      </c>
      <c r="N48" s="32">
        <v>35</v>
      </c>
      <c r="O48" s="32">
        <v>46</v>
      </c>
      <c r="P48" s="32">
        <v>59</v>
      </c>
      <c r="Q48" s="21">
        <v>42</v>
      </c>
      <c r="R48" s="32">
        <v>44</v>
      </c>
      <c r="S48" s="32">
        <v>31</v>
      </c>
      <c r="T48" s="32">
        <v>45</v>
      </c>
      <c r="U48" s="32">
        <v>31</v>
      </c>
      <c r="V48" s="21">
        <v>30</v>
      </c>
      <c r="W48" s="32">
        <v>44</v>
      </c>
      <c r="X48" s="32">
        <v>42</v>
      </c>
      <c r="Y48" s="32">
        <v>50</v>
      </c>
      <c r="Z48" s="32">
        <v>58</v>
      </c>
      <c r="AA48" s="21">
        <v>55</v>
      </c>
      <c r="AB48" s="32">
        <v>43</v>
      </c>
      <c r="AC48" s="32">
        <v>49</v>
      </c>
      <c r="AD48" s="32">
        <v>48</v>
      </c>
      <c r="AE48" s="32">
        <v>53</v>
      </c>
      <c r="AF48" s="26"/>
      <c r="AG48" s="5">
        <f t="shared" si="24"/>
        <v>1301</v>
      </c>
      <c r="AH48" s="4">
        <f t="shared" si="25"/>
        <v>43.366666666666667</v>
      </c>
      <c r="AI48" s="132">
        <f t="shared" si="26"/>
        <v>59</v>
      </c>
      <c r="AJ48" s="141">
        <f t="shared" si="27"/>
        <v>30</v>
      </c>
      <c r="AK48" s="82">
        <f>('Max. Temp. Data 1897-1898'!AG48+'Min. Temp. Data 1897-1898'!AG48)/60</f>
        <v>58.666666666666664</v>
      </c>
      <c r="AL48" s="196">
        <f>AK47-AK48</f>
        <v>-3.3333333333333286</v>
      </c>
      <c r="AM48" s="308"/>
    </row>
    <row r="49" spans="1:39" x14ac:dyDescent="0.25">
      <c r="A49" s="39" t="s">
        <v>6</v>
      </c>
      <c r="B49" s="47">
        <f t="shared" ref="B49:AE49" si="29">B47-B48</f>
        <v>1</v>
      </c>
      <c r="C49" s="48">
        <f t="shared" si="29"/>
        <v>2</v>
      </c>
      <c r="D49" s="48">
        <f t="shared" si="29"/>
        <v>1</v>
      </c>
      <c r="E49" s="48">
        <f t="shared" si="29"/>
        <v>1</v>
      </c>
      <c r="F49" s="48">
        <f t="shared" si="29"/>
        <v>2</v>
      </c>
      <c r="G49" s="40">
        <f t="shared" si="29"/>
        <v>2</v>
      </c>
      <c r="H49" s="48">
        <f t="shared" si="29"/>
        <v>1</v>
      </c>
      <c r="I49" s="48">
        <f t="shared" si="29"/>
        <v>-2</v>
      </c>
      <c r="J49" s="48">
        <f t="shared" si="29"/>
        <v>-9</v>
      </c>
      <c r="K49" s="48">
        <f t="shared" si="29"/>
        <v>2</v>
      </c>
      <c r="L49" s="40">
        <f t="shared" si="29"/>
        <v>2</v>
      </c>
      <c r="M49" s="48">
        <f t="shared" si="29"/>
        <v>-2</v>
      </c>
      <c r="N49" s="48">
        <f t="shared" si="29"/>
        <v>2</v>
      </c>
      <c r="O49" s="48">
        <f t="shared" si="29"/>
        <v>-6</v>
      </c>
      <c r="P49" s="301">
        <f t="shared" si="29"/>
        <v>-14</v>
      </c>
      <c r="Q49" s="40">
        <f t="shared" si="29"/>
        <v>3</v>
      </c>
      <c r="R49" s="48">
        <f t="shared" si="29"/>
        <v>-4</v>
      </c>
      <c r="S49" s="48">
        <f t="shared" si="29"/>
        <v>4</v>
      </c>
      <c r="T49" s="48">
        <f t="shared" si="29"/>
        <v>-5</v>
      </c>
      <c r="U49" s="48">
        <f t="shared" si="29"/>
        <v>1</v>
      </c>
      <c r="V49" s="40">
        <f t="shared" si="29"/>
        <v>0</v>
      </c>
      <c r="W49" s="48">
        <f t="shared" si="29"/>
        <v>-4</v>
      </c>
      <c r="X49" s="48">
        <f t="shared" si="29"/>
        <v>-2</v>
      </c>
      <c r="Y49" s="48">
        <f t="shared" si="29"/>
        <v>-10</v>
      </c>
      <c r="Z49" s="48">
        <f t="shared" si="29"/>
        <v>-8</v>
      </c>
      <c r="AA49" s="40">
        <f t="shared" si="29"/>
        <v>0</v>
      </c>
      <c r="AB49" s="236">
        <f t="shared" si="29"/>
        <v>7</v>
      </c>
      <c r="AC49" s="48">
        <f t="shared" si="29"/>
        <v>-11</v>
      </c>
      <c r="AD49" s="48">
        <f t="shared" si="29"/>
        <v>2</v>
      </c>
      <c r="AE49" s="48">
        <f t="shared" si="29"/>
        <v>-3</v>
      </c>
      <c r="AF49" s="26"/>
      <c r="AG49" s="41">
        <f t="shared" si="24"/>
        <v>-47</v>
      </c>
      <c r="AH49" s="42">
        <f t="shared" si="25"/>
        <v>-1.5666666666666667</v>
      </c>
      <c r="AI49" s="133">
        <f t="shared" si="26"/>
        <v>7</v>
      </c>
      <c r="AJ49" s="142">
        <f t="shared" si="27"/>
        <v>-14</v>
      </c>
      <c r="AM49" s="308"/>
    </row>
    <row r="50" spans="1:39" x14ac:dyDescent="0.25">
      <c r="A50" s="54" t="s">
        <v>10</v>
      </c>
      <c r="B50" s="85">
        <v>36</v>
      </c>
      <c r="C50" s="86">
        <v>32</v>
      </c>
      <c r="D50" s="86">
        <v>48</v>
      </c>
      <c r="E50" s="86">
        <v>44</v>
      </c>
      <c r="F50" s="86">
        <v>50</v>
      </c>
      <c r="G50" s="87">
        <v>50</v>
      </c>
      <c r="H50" s="86">
        <v>38</v>
      </c>
      <c r="I50" s="86">
        <v>40</v>
      </c>
      <c r="J50" s="86">
        <v>40</v>
      </c>
      <c r="K50" s="86">
        <v>39</v>
      </c>
      <c r="L50" s="87">
        <v>40</v>
      </c>
      <c r="M50" s="86">
        <v>40</v>
      </c>
      <c r="N50" s="86">
        <v>37</v>
      </c>
      <c r="O50" s="86">
        <v>40</v>
      </c>
      <c r="P50" s="86">
        <v>45</v>
      </c>
      <c r="Q50" s="87">
        <v>45</v>
      </c>
      <c r="R50" s="86">
        <v>40</v>
      </c>
      <c r="S50" s="86">
        <v>35</v>
      </c>
      <c r="T50" s="86">
        <v>40</v>
      </c>
      <c r="U50" s="86">
        <v>32</v>
      </c>
      <c r="V50" s="87">
        <v>30</v>
      </c>
      <c r="W50" s="86">
        <v>40</v>
      </c>
      <c r="X50" s="86">
        <v>40</v>
      </c>
      <c r="Y50" s="86">
        <v>40</v>
      </c>
      <c r="Z50" s="86">
        <v>50</v>
      </c>
      <c r="AA50" s="87">
        <v>55</v>
      </c>
      <c r="AB50" s="86">
        <v>50</v>
      </c>
      <c r="AC50" s="86">
        <v>38</v>
      </c>
      <c r="AD50" s="86">
        <v>50</v>
      </c>
      <c r="AE50" s="88">
        <v>50</v>
      </c>
      <c r="AF50" s="26"/>
      <c r="AG50" s="91">
        <f t="shared" si="24"/>
        <v>1254</v>
      </c>
      <c r="AH50" s="92">
        <f t="shared" si="25"/>
        <v>41.8</v>
      </c>
      <c r="AI50" s="297">
        <f t="shared" si="26"/>
        <v>55</v>
      </c>
      <c r="AJ50" s="299">
        <f t="shared" si="27"/>
        <v>30</v>
      </c>
      <c r="AK50" s="82">
        <f>('Max. Temp. Data 1897-1898'!AG50+'Min. Temp. Data 1897-1898'!AG50)/60</f>
        <v>55.333333333333336</v>
      </c>
      <c r="AM50" s="308"/>
    </row>
    <row r="51" spans="1:39" x14ac:dyDescent="0.25">
      <c r="A51" s="12" t="s">
        <v>12</v>
      </c>
      <c r="B51" s="14">
        <v>35</v>
      </c>
      <c r="C51" s="32">
        <v>31</v>
      </c>
      <c r="D51" s="32">
        <v>47</v>
      </c>
      <c r="E51" s="32">
        <v>44</v>
      </c>
      <c r="F51" s="32">
        <v>47</v>
      </c>
      <c r="G51" s="21">
        <v>50</v>
      </c>
      <c r="H51" s="32">
        <v>36</v>
      </c>
      <c r="I51" s="32">
        <v>40</v>
      </c>
      <c r="J51" s="32">
        <v>48</v>
      </c>
      <c r="K51" s="32">
        <v>38</v>
      </c>
      <c r="L51" s="21">
        <v>38</v>
      </c>
      <c r="M51" s="32">
        <v>40</v>
      </c>
      <c r="N51" s="32">
        <v>35</v>
      </c>
      <c r="O51" s="32">
        <v>53</v>
      </c>
      <c r="P51" s="32">
        <v>55</v>
      </c>
      <c r="Q51" s="21">
        <v>42</v>
      </c>
      <c r="R51" s="32">
        <v>44</v>
      </c>
      <c r="S51" s="32">
        <v>34</v>
      </c>
      <c r="T51" s="32">
        <v>47</v>
      </c>
      <c r="U51" s="32">
        <v>31</v>
      </c>
      <c r="V51" s="21">
        <v>28</v>
      </c>
      <c r="W51" s="32">
        <v>32</v>
      </c>
      <c r="X51" s="32">
        <v>45</v>
      </c>
      <c r="Y51" s="32">
        <v>58</v>
      </c>
      <c r="Z51" s="32">
        <v>57</v>
      </c>
      <c r="AA51" s="21">
        <v>54</v>
      </c>
      <c r="AB51" s="32">
        <v>45</v>
      </c>
      <c r="AC51" s="32">
        <v>39</v>
      </c>
      <c r="AD51" s="32">
        <v>48</v>
      </c>
      <c r="AE51" s="32">
        <v>55</v>
      </c>
      <c r="AF51" s="26"/>
      <c r="AG51" s="5">
        <f t="shared" si="24"/>
        <v>1296</v>
      </c>
      <c r="AH51" s="4">
        <f t="shared" si="25"/>
        <v>43.2</v>
      </c>
      <c r="AI51" s="132">
        <f t="shared" si="26"/>
        <v>58</v>
      </c>
      <c r="AJ51" s="141">
        <f t="shared" si="27"/>
        <v>28</v>
      </c>
      <c r="AK51" s="82">
        <f>('Max. Temp. Data 1897-1898'!AG51+'Min. Temp. Data 1897-1898'!AG51)/60</f>
        <v>57</v>
      </c>
      <c r="AL51" s="196">
        <f>AK50-AK51</f>
        <v>-1.6666666666666643</v>
      </c>
      <c r="AM51" s="308"/>
    </row>
    <row r="52" spans="1:39" x14ac:dyDescent="0.25">
      <c r="A52" s="39" t="s">
        <v>6</v>
      </c>
      <c r="B52" s="47">
        <f t="shared" ref="B52:AE52" si="30">B50-B51</f>
        <v>1</v>
      </c>
      <c r="C52" s="48">
        <f t="shared" si="30"/>
        <v>1</v>
      </c>
      <c r="D52" s="48">
        <f t="shared" si="30"/>
        <v>1</v>
      </c>
      <c r="E52" s="48">
        <f t="shared" si="30"/>
        <v>0</v>
      </c>
      <c r="F52" s="48">
        <f t="shared" si="30"/>
        <v>3</v>
      </c>
      <c r="G52" s="40">
        <f t="shared" si="30"/>
        <v>0</v>
      </c>
      <c r="H52" s="48">
        <f t="shared" si="30"/>
        <v>2</v>
      </c>
      <c r="I52" s="48">
        <f t="shared" si="30"/>
        <v>0</v>
      </c>
      <c r="J52" s="48">
        <f t="shared" si="30"/>
        <v>-8</v>
      </c>
      <c r="K52" s="48">
        <f t="shared" si="30"/>
        <v>1</v>
      </c>
      <c r="L52" s="40">
        <f t="shared" si="30"/>
        <v>2</v>
      </c>
      <c r="M52" s="48">
        <f t="shared" si="30"/>
        <v>0</v>
      </c>
      <c r="N52" s="48">
        <f t="shared" si="30"/>
        <v>2</v>
      </c>
      <c r="O52" s="48">
        <f t="shared" si="30"/>
        <v>-13</v>
      </c>
      <c r="P52" s="48">
        <f t="shared" si="30"/>
        <v>-10</v>
      </c>
      <c r="Q52" s="40">
        <f t="shared" si="30"/>
        <v>3</v>
      </c>
      <c r="R52" s="48">
        <f t="shared" si="30"/>
        <v>-4</v>
      </c>
      <c r="S52" s="48">
        <f t="shared" si="30"/>
        <v>1</v>
      </c>
      <c r="T52" s="48">
        <f t="shared" si="30"/>
        <v>-7</v>
      </c>
      <c r="U52" s="48">
        <f t="shared" si="30"/>
        <v>1</v>
      </c>
      <c r="V52" s="40">
        <f t="shared" si="30"/>
        <v>2</v>
      </c>
      <c r="W52" s="236">
        <f t="shared" si="30"/>
        <v>8</v>
      </c>
      <c r="X52" s="48">
        <f t="shared" si="30"/>
        <v>-5</v>
      </c>
      <c r="Y52" s="301">
        <f t="shared" si="30"/>
        <v>-18</v>
      </c>
      <c r="Z52" s="48">
        <f t="shared" si="30"/>
        <v>-7</v>
      </c>
      <c r="AA52" s="40">
        <f t="shared" si="30"/>
        <v>1</v>
      </c>
      <c r="AB52" s="48">
        <f t="shared" si="30"/>
        <v>5</v>
      </c>
      <c r="AC52" s="48">
        <f t="shared" si="30"/>
        <v>-1</v>
      </c>
      <c r="AD52" s="48">
        <f t="shared" si="30"/>
        <v>2</v>
      </c>
      <c r="AE52" s="48">
        <f t="shared" si="30"/>
        <v>-5</v>
      </c>
      <c r="AF52" s="26"/>
      <c r="AG52" s="41">
        <f t="shared" si="24"/>
        <v>-42</v>
      </c>
      <c r="AH52" s="42">
        <f t="shared" si="25"/>
        <v>-1.4</v>
      </c>
      <c r="AI52" s="133">
        <f t="shared" si="26"/>
        <v>8</v>
      </c>
      <c r="AJ52" s="142">
        <f t="shared" si="27"/>
        <v>-18</v>
      </c>
      <c r="AM52" s="308"/>
    </row>
    <row r="53" spans="1:39" x14ac:dyDescent="0.25">
      <c r="A53" s="54" t="s">
        <v>10</v>
      </c>
      <c r="B53" s="55">
        <v>36</v>
      </c>
      <c r="C53" s="56">
        <v>32</v>
      </c>
      <c r="D53" s="56">
        <v>48</v>
      </c>
      <c r="E53" s="56">
        <v>44</v>
      </c>
      <c r="F53" s="56">
        <v>50</v>
      </c>
      <c r="G53" s="57">
        <v>50</v>
      </c>
      <c r="H53" s="56">
        <v>38</v>
      </c>
      <c r="I53" s="56">
        <v>40</v>
      </c>
      <c r="J53" s="56">
        <v>40</v>
      </c>
      <c r="K53" s="56">
        <v>39</v>
      </c>
      <c r="L53" s="57">
        <v>40</v>
      </c>
      <c r="M53" s="56">
        <v>40</v>
      </c>
      <c r="N53" s="56">
        <v>37</v>
      </c>
      <c r="O53" s="56">
        <v>40</v>
      </c>
      <c r="P53" s="56">
        <v>45</v>
      </c>
      <c r="Q53" s="57">
        <v>45</v>
      </c>
      <c r="R53" s="56">
        <v>40</v>
      </c>
      <c r="S53" s="56">
        <v>35</v>
      </c>
      <c r="T53" s="56">
        <v>40</v>
      </c>
      <c r="U53" s="56">
        <v>32</v>
      </c>
      <c r="V53" s="57">
        <v>30</v>
      </c>
      <c r="W53" s="56">
        <v>40</v>
      </c>
      <c r="X53" s="56">
        <v>40</v>
      </c>
      <c r="Y53" s="56">
        <v>40</v>
      </c>
      <c r="Z53" s="56">
        <v>50</v>
      </c>
      <c r="AA53" s="57">
        <v>55</v>
      </c>
      <c r="AB53" s="56">
        <v>50</v>
      </c>
      <c r="AC53" s="56">
        <v>38</v>
      </c>
      <c r="AD53" s="56">
        <v>50</v>
      </c>
      <c r="AE53" s="88">
        <v>50</v>
      </c>
      <c r="AF53" s="26"/>
      <c r="AG53" s="58">
        <f t="shared" si="24"/>
        <v>1254</v>
      </c>
      <c r="AH53" s="20">
        <f t="shared" si="25"/>
        <v>41.8</v>
      </c>
      <c r="AI53" s="122">
        <f t="shared" si="26"/>
        <v>55</v>
      </c>
      <c r="AJ53" s="140">
        <f t="shared" si="27"/>
        <v>30</v>
      </c>
      <c r="AK53" s="82">
        <f>('Max. Temp. Data 1897-1898'!AG53+'Min. Temp. Data 1897-1898'!AG53)/60</f>
        <v>55.333333333333336</v>
      </c>
      <c r="AM53" s="308"/>
    </row>
    <row r="54" spans="1:39" x14ac:dyDescent="0.25">
      <c r="A54" s="12" t="s">
        <v>35</v>
      </c>
      <c r="B54" s="14">
        <v>40</v>
      </c>
      <c r="C54" s="32">
        <v>36</v>
      </c>
      <c r="D54" s="32">
        <v>46</v>
      </c>
      <c r="E54" s="32">
        <v>45</v>
      </c>
      <c r="F54" s="32">
        <v>54</v>
      </c>
      <c r="G54" s="21">
        <v>54</v>
      </c>
      <c r="H54" s="32">
        <v>49</v>
      </c>
      <c r="I54" s="32">
        <v>51</v>
      </c>
      <c r="J54" s="32">
        <v>58</v>
      </c>
      <c r="K54" s="32">
        <v>44</v>
      </c>
      <c r="L54" s="21">
        <v>42</v>
      </c>
      <c r="M54" s="32">
        <v>43</v>
      </c>
      <c r="N54" s="32">
        <v>42</v>
      </c>
      <c r="O54" s="32">
        <v>59</v>
      </c>
      <c r="P54" s="32">
        <v>55</v>
      </c>
      <c r="Q54" s="21">
        <v>48</v>
      </c>
      <c r="R54" s="32">
        <v>50</v>
      </c>
      <c r="S54" s="32">
        <v>45</v>
      </c>
      <c r="T54" s="32">
        <v>46</v>
      </c>
      <c r="U54" s="32">
        <v>37</v>
      </c>
      <c r="V54" s="21">
        <v>34</v>
      </c>
      <c r="W54" s="32">
        <v>40</v>
      </c>
      <c r="X54" s="32">
        <v>48</v>
      </c>
      <c r="Y54" s="32">
        <v>53</v>
      </c>
      <c r="Z54" s="32">
        <v>58</v>
      </c>
      <c r="AA54" s="21">
        <v>57</v>
      </c>
      <c r="AB54" s="32">
        <v>50</v>
      </c>
      <c r="AC54" s="32">
        <v>50</v>
      </c>
      <c r="AD54" s="32">
        <v>50</v>
      </c>
      <c r="AE54" s="32">
        <v>53</v>
      </c>
      <c r="AF54" s="26"/>
      <c r="AG54" s="29">
        <f t="shared" si="24"/>
        <v>1437</v>
      </c>
      <c r="AH54" s="30">
        <f t="shared" si="25"/>
        <v>47.9</v>
      </c>
      <c r="AI54" s="123">
        <f t="shared" si="26"/>
        <v>59</v>
      </c>
      <c r="AJ54" s="143">
        <f t="shared" si="27"/>
        <v>34</v>
      </c>
      <c r="AK54" s="82">
        <f>('Max. Temp. Data 1897-1898'!AG54+'Min. Temp. Data 1897-1898'!AG54)/60</f>
        <v>57.31666666666667</v>
      </c>
      <c r="AL54" s="196">
        <f>AK53-AK54</f>
        <v>-1.9833333333333343</v>
      </c>
      <c r="AM54" s="308"/>
    </row>
    <row r="55" spans="1:39" ht="13.8" thickBot="1" x14ac:dyDescent="0.3">
      <c r="A55" s="36" t="s">
        <v>6</v>
      </c>
      <c r="B55" s="17">
        <f t="shared" ref="B55:AE55" si="31">B53-B54</f>
        <v>-4</v>
      </c>
      <c r="C55" s="16">
        <f t="shared" si="31"/>
        <v>-4</v>
      </c>
      <c r="D55" s="229">
        <f t="shared" si="31"/>
        <v>2</v>
      </c>
      <c r="E55" s="16">
        <f t="shared" si="31"/>
        <v>-1</v>
      </c>
      <c r="F55" s="16">
        <f t="shared" si="31"/>
        <v>-4</v>
      </c>
      <c r="G55" s="23">
        <f t="shared" si="31"/>
        <v>-4</v>
      </c>
      <c r="H55" s="16">
        <f t="shared" si="31"/>
        <v>-11</v>
      </c>
      <c r="I55" s="16">
        <f t="shared" si="31"/>
        <v>-11</v>
      </c>
      <c r="J55" s="16">
        <f t="shared" si="31"/>
        <v>-18</v>
      </c>
      <c r="K55" s="16">
        <f t="shared" si="31"/>
        <v>-5</v>
      </c>
      <c r="L55" s="23">
        <f t="shared" si="31"/>
        <v>-2</v>
      </c>
      <c r="M55" s="16">
        <f t="shared" si="31"/>
        <v>-3</v>
      </c>
      <c r="N55" s="16">
        <f t="shared" si="31"/>
        <v>-5</v>
      </c>
      <c r="O55" s="253">
        <f t="shared" si="31"/>
        <v>-19</v>
      </c>
      <c r="P55" s="16">
        <f t="shared" si="31"/>
        <v>-10</v>
      </c>
      <c r="Q55" s="23">
        <f t="shared" si="31"/>
        <v>-3</v>
      </c>
      <c r="R55" s="16">
        <f t="shared" si="31"/>
        <v>-10</v>
      </c>
      <c r="S55" s="16">
        <f t="shared" si="31"/>
        <v>-10</v>
      </c>
      <c r="T55" s="16">
        <f t="shared" si="31"/>
        <v>-6</v>
      </c>
      <c r="U55" s="16">
        <f t="shared" si="31"/>
        <v>-5</v>
      </c>
      <c r="V55" s="23">
        <f t="shared" si="31"/>
        <v>-4</v>
      </c>
      <c r="W55" s="16">
        <f t="shared" si="31"/>
        <v>0</v>
      </c>
      <c r="X55" s="16">
        <f t="shared" si="31"/>
        <v>-8</v>
      </c>
      <c r="Y55" s="16">
        <f t="shared" si="31"/>
        <v>-13</v>
      </c>
      <c r="Z55" s="16">
        <f t="shared" si="31"/>
        <v>-8</v>
      </c>
      <c r="AA55" s="23">
        <f t="shared" si="31"/>
        <v>-2</v>
      </c>
      <c r="AB55" s="16">
        <f t="shared" si="31"/>
        <v>0</v>
      </c>
      <c r="AC55" s="16">
        <f t="shared" si="31"/>
        <v>-12</v>
      </c>
      <c r="AD55" s="16">
        <f t="shared" si="31"/>
        <v>0</v>
      </c>
      <c r="AE55" s="16">
        <f t="shared" si="31"/>
        <v>-3</v>
      </c>
      <c r="AF55" s="95"/>
      <c r="AG55" s="25">
        <f t="shared" si="24"/>
        <v>-183</v>
      </c>
      <c r="AH55" s="24">
        <f t="shared" si="25"/>
        <v>-6.1</v>
      </c>
      <c r="AI55" s="137">
        <f t="shared" si="26"/>
        <v>2</v>
      </c>
      <c r="AJ55" s="146">
        <f t="shared" si="27"/>
        <v>-19</v>
      </c>
      <c r="AM55" s="308"/>
    </row>
    <row r="56" spans="1:39" ht="15.6" x14ac:dyDescent="0.3">
      <c r="A56" s="37" t="s">
        <v>16</v>
      </c>
      <c r="B56" s="18">
        <v>1</v>
      </c>
      <c r="C56" s="11">
        <v>2</v>
      </c>
      <c r="D56" s="11">
        <v>3</v>
      </c>
      <c r="E56" s="11">
        <v>4</v>
      </c>
      <c r="F56" s="11">
        <v>5</v>
      </c>
      <c r="G56" s="19">
        <v>6</v>
      </c>
      <c r="H56" s="11">
        <v>7</v>
      </c>
      <c r="I56" s="11">
        <v>8</v>
      </c>
      <c r="J56" s="11">
        <v>9</v>
      </c>
      <c r="K56" s="11">
        <v>10</v>
      </c>
      <c r="L56" s="19">
        <v>11</v>
      </c>
      <c r="M56" s="11">
        <v>12</v>
      </c>
      <c r="N56" s="11">
        <v>13</v>
      </c>
      <c r="O56" s="11">
        <v>14</v>
      </c>
      <c r="P56" s="11">
        <v>15</v>
      </c>
      <c r="Q56" s="19">
        <v>16</v>
      </c>
      <c r="R56" s="11">
        <v>17</v>
      </c>
      <c r="S56" s="11">
        <v>18</v>
      </c>
      <c r="T56" s="11">
        <v>19</v>
      </c>
      <c r="U56" s="11">
        <v>20</v>
      </c>
      <c r="V56" s="19">
        <v>21</v>
      </c>
      <c r="W56" s="11">
        <v>22</v>
      </c>
      <c r="X56" s="11">
        <v>23</v>
      </c>
      <c r="Y56" s="11">
        <v>24</v>
      </c>
      <c r="Z56" s="11">
        <v>25</v>
      </c>
      <c r="AA56" s="19">
        <v>26</v>
      </c>
      <c r="AB56" s="11">
        <v>27</v>
      </c>
      <c r="AC56" s="11">
        <v>28</v>
      </c>
      <c r="AD56" s="11">
        <v>29</v>
      </c>
      <c r="AE56" s="11">
        <v>30</v>
      </c>
      <c r="AF56" s="11">
        <v>31</v>
      </c>
      <c r="AG56" s="8" t="s">
        <v>0</v>
      </c>
      <c r="AH56" s="6" t="s">
        <v>1</v>
      </c>
      <c r="AI56" s="131" t="s">
        <v>2</v>
      </c>
      <c r="AJ56" s="139" t="s">
        <v>3</v>
      </c>
    </row>
    <row r="57" spans="1:39" x14ac:dyDescent="0.25">
      <c r="A57" s="54" t="s">
        <v>10</v>
      </c>
      <c r="B57" s="85">
        <v>51</v>
      </c>
      <c r="C57" s="86">
        <v>51</v>
      </c>
      <c r="D57" s="86">
        <v>50</v>
      </c>
      <c r="E57" s="86">
        <v>40</v>
      </c>
      <c r="F57" s="86">
        <v>50</v>
      </c>
      <c r="G57" s="87">
        <v>50</v>
      </c>
      <c r="H57" s="88">
        <v>55</v>
      </c>
      <c r="I57" s="88">
        <v>50</v>
      </c>
      <c r="J57" s="86">
        <v>47</v>
      </c>
      <c r="K57" s="86">
        <v>50</v>
      </c>
      <c r="L57" s="87">
        <v>50</v>
      </c>
      <c r="M57" s="86">
        <v>60</v>
      </c>
      <c r="N57" s="86">
        <v>65</v>
      </c>
      <c r="O57" s="86">
        <v>60</v>
      </c>
      <c r="P57" s="86">
        <v>53</v>
      </c>
      <c r="Q57" s="87">
        <v>50</v>
      </c>
      <c r="R57" s="86">
        <v>50</v>
      </c>
      <c r="S57" s="86">
        <v>50</v>
      </c>
      <c r="T57" s="86">
        <v>49</v>
      </c>
      <c r="U57" s="86">
        <v>50</v>
      </c>
      <c r="V57" s="87">
        <v>50</v>
      </c>
      <c r="W57" s="86">
        <v>45</v>
      </c>
      <c r="X57" s="86">
        <v>47</v>
      </c>
      <c r="Y57" s="86">
        <v>65</v>
      </c>
      <c r="Z57" s="86">
        <v>60</v>
      </c>
      <c r="AA57" s="87">
        <v>55</v>
      </c>
      <c r="AB57" s="86">
        <v>45</v>
      </c>
      <c r="AC57" s="86">
        <v>45</v>
      </c>
      <c r="AD57" s="86">
        <v>55</v>
      </c>
      <c r="AE57" s="86">
        <v>60</v>
      </c>
      <c r="AF57" s="86">
        <v>55</v>
      </c>
      <c r="AG57" s="58">
        <f t="shared" ref="AG57:AG68" si="32">SUM(B57:AF57)</f>
        <v>1613</v>
      </c>
      <c r="AH57" s="20">
        <f t="shared" ref="AH57:AH68" si="33">AVERAGE(B57:AF57)</f>
        <v>52.032258064516128</v>
      </c>
      <c r="AI57" s="122">
        <f t="shared" ref="AI57:AI68" si="34">MAX(B57:AF57)</f>
        <v>65</v>
      </c>
      <c r="AJ57" s="140">
        <f t="shared" ref="AJ57:AJ68" si="35">MIN(B57:AF57)</f>
        <v>40</v>
      </c>
      <c r="AK57" s="82">
        <f>('Max. Temp. Data 1897-1898'!AG57+'Min. Temp. Data 1897-1898'!AG57)/62</f>
        <v>64.016129032258064</v>
      </c>
    </row>
    <row r="58" spans="1:39" x14ac:dyDescent="0.25">
      <c r="A58" s="12" t="s">
        <v>7</v>
      </c>
      <c r="B58" s="14">
        <v>51</v>
      </c>
      <c r="C58" s="9">
        <v>51</v>
      </c>
      <c r="D58" s="9">
        <v>50</v>
      </c>
      <c r="E58" s="9">
        <v>40</v>
      </c>
      <c r="F58" s="9">
        <v>50</v>
      </c>
      <c r="G58" s="21">
        <v>50</v>
      </c>
      <c r="H58" s="9">
        <v>55</v>
      </c>
      <c r="I58" s="9">
        <v>50</v>
      </c>
      <c r="J58" s="9">
        <v>47</v>
      </c>
      <c r="K58" s="9">
        <v>50</v>
      </c>
      <c r="L58" s="21">
        <v>50</v>
      </c>
      <c r="M58" s="9">
        <v>60</v>
      </c>
      <c r="N58" s="9">
        <v>65</v>
      </c>
      <c r="O58" s="9">
        <v>60</v>
      </c>
      <c r="P58" s="9">
        <v>53</v>
      </c>
      <c r="Q58" s="21">
        <v>50</v>
      </c>
      <c r="R58" s="9">
        <v>50</v>
      </c>
      <c r="S58" s="9">
        <v>50</v>
      </c>
      <c r="T58" s="9">
        <v>49</v>
      </c>
      <c r="U58" s="9">
        <v>50</v>
      </c>
      <c r="V58" s="21">
        <v>50</v>
      </c>
      <c r="W58" s="9">
        <v>45</v>
      </c>
      <c r="X58" s="9">
        <v>47</v>
      </c>
      <c r="Y58" s="9">
        <v>65</v>
      </c>
      <c r="Z58" s="9">
        <v>60</v>
      </c>
      <c r="AA58" s="21">
        <v>55</v>
      </c>
      <c r="AB58" s="9">
        <v>45</v>
      </c>
      <c r="AC58" s="9">
        <v>45</v>
      </c>
      <c r="AD58" s="9">
        <v>55</v>
      </c>
      <c r="AE58" s="9">
        <v>60</v>
      </c>
      <c r="AF58" s="9">
        <v>55</v>
      </c>
      <c r="AG58" s="5">
        <f t="shared" si="32"/>
        <v>1613</v>
      </c>
      <c r="AH58" s="4">
        <f t="shared" si="33"/>
        <v>52.032258064516128</v>
      </c>
      <c r="AI58" s="132">
        <f t="shared" si="34"/>
        <v>65</v>
      </c>
      <c r="AJ58" s="141">
        <f t="shared" si="35"/>
        <v>40</v>
      </c>
      <c r="AK58" s="82">
        <f>('Max. Temp. Data 1897-1898'!AG58+'Min. Temp. Data 1897-1898'!AG58)/62</f>
        <v>64.016129032258064</v>
      </c>
      <c r="AL58" s="196">
        <f>AK57-AK58</f>
        <v>0</v>
      </c>
    </row>
    <row r="59" spans="1:39" x14ac:dyDescent="0.25">
      <c r="A59" s="39" t="s">
        <v>6</v>
      </c>
      <c r="B59" s="47">
        <f t="shared" ref="B59:AF59" si="36">B57-B58</f>
        <v>0</v>
      </c>
      <c r="C59" s="48">
        <f t="shared" si="36"/>
        <v>0</v>
      </c>
      <c r="D59" s="48">
        <f t="shared" si="36"/>
        <v>0</v>
      </c>
      <c r="E59" s="48">
        <f t="shared" si="36"/>
        <v>0</v>
      </c>
      <c r="F59" s="48">
        <f t="shared" si="36"/>
        <v>0</v>
      </c>
      <c r="G59" s="40">
        <f t="shared" si="36"/>
        <v>0</v>
      </c>
      <c r="H59" s="48">
        <f t="shared" si="36"/>
        <v>0</v>
      </c>
      <c r="I59" s="48">
        <f t="shared" si="36"/>
        <v>0</v>
      </c>
      <c r="J59" s="48">
        <f t="shared" si="36"/>
        <v>0</v>
      </c>
      <c r="K59" s="48">
        <f t="shared" si="36"/>
        <v>0</v>
      </c>
      <c r="L59" s="40">
        <f t="shared" si="36"/>
        <v>0</v>
      </c>
      <c r="M59" s="48">
        <f t="shared" si="36"/>
        <v>0</v>
      </c>
      <c r="N59" s="48">
        <f t="shared" si="36"/>
        <v>0</v>
      </c>
      <c r="O59" s="48">
        <f t="shared" si="36"/>
        <v>0</v>
      </c>
      <c r="P59" s="48">
        <f t="shared" si="36"/>
        <v>0</v>
      </c>
      <c r="Q59" s="40">
        <f t="shared" si="36"/>
        <v>0</v>
      </c>
      <c r="R59" s="48">
        <f t="shared" si="36"/>
        <v>0</v>
      </c>
      <c r="S59" s="48">
        <f t="shared" si="36"/>
        <v>0</v>
      </c>
      <c r="T59" s="48">
        <f t="shared" si="36"/>
        <v>0</v>
      </c>
      <c r="U59" s="48">
        <f t="shared" si="36"/>
        <v>0</v>
      </c>
      <c r="V59" s="40">
        <f t="shared" si="36"/>
        <v>0</v>
      </c>
      <c r="W59" s="48">
        <f t="shared" si="36"/>
        <v>0</v>
      </c>
      <c r="X59" s="48">
        <f t="shared" si="36"/>
        <v>0</v>
      </c>
      <c r="Y59" s="48">
        <f t="shared" si="36"/>
        <v>0</v>
      </c>
      <c r="Z59" s="48">
        <f t="shared" si="36"/>
        <v>0</v>
      </c>
      <c r="AA59" s="40">
        <f t="shared" si="36"/>
        <v>0</v>
      </c>
      <c r="AB59" s="48">
        <f t="shared" si="36"/>
        <v>0</v>
      </c>
      <c r="AC59" s="48">
        <f t="shared" si="36"/>
        <v>0</v>
      </c>
      <c r="AD59" s="48">
        <f t="shared" si="36"/>
        <v>0</v>
      </c>
      <c r="AE59" s="48">
        <f t="shared" si="36"/>
        <v>0</v>
      </c>
      <c r="AF59" s="49">
        <f t="shared" si="36"/>
        <v>0</v>
      </c>
      <c r="AG59" s="41">
        <f t="shared" si="32"/>
        <v>0</v>
      </c>
      <c r="AH59" s="42">
        <f t="shared" si="33"/>
        <v>0</v>
      </c>
      <c r="AI59" s="133">
        <f t="shared" si="34"/>
        <v>0</v>
      </c>
      <c r="AJ59" s="142">
        <f t="shared" si="35"/>
        <v>0</v>
      </c>
    </row>
    <row r="60" spans="1:39" x14ac:dyDescent="0.25">
      <c r="A60" s="54" t="s">
        <v>10</v>
      </c>
      <c r="B60" s="85">
        <v>51</v>
      </c>
      <c r="C60" s="86">
        <v>51</v>
      </c>
      <c r="D60" s="86">
        <v>50</v>
      </c>
      <c r="E60" s="86">
        <v>40</v>
      </c>
      <c r="F60" s="86">
        <v>50</v>
      </c>
      <c r="G60" s="87">
        <v>50</v>
      </c>
      <c r="H60" s="88">
        <v>55</v>
      </c>
      <c r="I60" s="88">
        <v>50</v>
      </c>
      <c r="J60" s="86">
        <v>47</v>
      </c>
      <c r="K60" s="86">
        <v>50</v>
      </c>
      <c r="L60" s="87">
        <v>50</v>
      </c>
      <c r="M60" s="86">
        <v>60</v>
      </c>
      <c r="N60" s="86">
        <v>65</v>
      </c>
      <c r="O60" s="86">
        <v>60</v>
      </c>
      <c r="P60" s="86">
        <v>53</v>
      </c>
      <c r="Q60" s="87">
        <v>50</v>
      </c>
      <c r="R60" s="86">
        <v>50</v>
      </c>
      <c r="S60" s="86">
        <v>50</v>
      </c>
      <c r="T60" s="86">
        <v>49</v>
      </c>
      <c r="U60" s="86">
        <v>50</v>
      </c>
      <c r="V60" s="87">
        <v>50</v>
      </c>
      <c r="W60" s="86">
        <v>45</v>
      </c>
      <c r="X60" s="86">
        <v>47</v>
      </c>
      <c r="Y60" s="86">
        <v>65</v>
      </c>
      <c r="Z60" s="86">
        <v>60</v>
      </c>
      <c r="AA60" s="87">
        <v>55</v>
      </c>
      <c r="AB60" s="86">
        <v>45</v>
      </c>
      <c r="AC60" s="86">
        <v>45</v>
      </c>
      <c r="AD60" s="86">
        <v>55</v>
      </c>
      <c r="AE60" s="86">
        <v>60</v>
      </c>
      <c r="AF60" s="86">
        <v>55</v>
      </c>
      <c r="AG60" s="58">
        <f t="shared" si="32"/>
        <v>1613</v>
      </c>
      <c r="AH60" s="20">
        <f t="shared" si="33"/>
        <v>52.032258064516128</v>
      </c>
      <c r="AI60" s="122">
        <f t="shared" si="34"/>
        <v>65</v>
      </c>
      <c r="AJ60" s="140">
        <f t="shared" si="35"/>
        <v>40</v>
      </c>
      <c r="AK60" s="82">
        <f>('Max. Temp. Data 1897-1898'!AG60+'Min. Temp. Data 1897-1898'!AG60)/62</f>
        <v>64.016129032258064</v>
      </c>
      <c r="AM60" s="308"/>
    </row>
    <row r="61" spans="1:39" x14ac:dyDescent="0.25">
      <c r="A61" s="35" t="s">
        <v>45</v>
      </c>
      <c r="B61" s="14">
        <v>62</v>
      </c>
      <c r="C61" s="32">
        <v>48</v>
      </c>
      <c r="D61" s="32">
        <v>43</v>
      </c>
      <c r="E61" s="32">
        <v>37</v>
      </c>
      <c r="F61" s="32">
        <v>50</v>
      </c>
      <c r="G61" s="21">
        <v>50</v>
      </c>
      <c r="H61" s="32">
        <v>56</v>
      </c>
      <c r="I61" s="32">
        <v>52</v>
      </c>
      <c r="J61" s="32">
        <v>41</v>
      </c>
      <c r="K61" s="32">
        <v>62</v>
      </c>
      <c r="L61" s="21">
        <v>60</v>
      </c>
      <c r="M61" s="32">
        <v>63</v>
      </c>
      <c r="N61" s="32">
        <v>63</v>
      </c>
      <c r="O61" s="32">
        <v>56</v>
      </c>
      <c r="P61" s="32">
        <v>52</v>
      </c>
      <c r="Q61" s="21">
        <v>48</v>
      </c>
      <c r="R61" s="32">
        <v>45</v>
      </c>
      <c r="S61" s="32">
        <v>48</v>
      </c>
      <c r="T61" s="32">
        <v>57</v>
      </c>
      <c r="U61" s="32">
        <v>53</v>
      </c>
      <c r="V61" s="21">
        <v>55</v>
      </c>
      <c r="W61" s="32">
        <v>46</v>
      </c>
      <c r="X61" s="32">
        <v>51</v>
      </c>
      <c r="Y61" s="32">
        <v>63</v>
      </c>
      <c r="Z61" s="32">
        <v>53</v>
      </c>
      <c r="AA61" s="21">
        <v>48</v>
      </c>
      <c r="AB61" s="32">
        <v>44</v>
      </c>
      <c r="AC61" s="32">
        <v>48</v>
      </c>
      <c r="AD61" s="32">
        <v>59</v>
      </c>
      <c r="AE61" s="32">
        <v>52</v>
      </c>
      <c r="AF61" s="32">
        <v>61</v>
      </c>
      <c r="AG61" s="29">
        <f t="shared" si="32"/>
        <v>1626</v>
      </c>
      <c r="AH61" s="30">
        <f t="shared" si="33"/>
        <v>52.451612903225808</v>
      </c>
      <c r="AI61" s="123">
        <f t="shared" si="34"/>
        <v>63</v>
      </c>
      <c r="AJ61" s="143">
        <f t="shared" si="35"/>
        <v>37</v>
      </c>
      <c r="AK61" s="82">
        <f>('Max. Temp. Data 1897-1898'!AG61+'Min. Temp. Data 1897-1898'!AG61)/62</f>
        <v>64.967741935483872</v>
      </c>
      <c r="AL61" s="196">
        <f>AK60-AK61</f>
        <v>-0.95161290322580783</v>
      </c>
      <c r="AM61" s="308"/>
    </row>
    <row r="62" spans="1:39" x14ac:dyDescent="0.25">
      <c r="A62" s="39" t="s">
        <v>6</v>
      </c>
      <c r="B62" s="47">
        <f t="shared" ref="B62:AF62" si="37">B60-B61</f>
        <v>-11</v>
      </c>
      <c r="C62" s="48">
        <f t="shared" si="37"/>
        <v>3</v>
      </c>
      <c r="D62" s="48">
        <f t="shared" si="37"/>
        <v>7</v>
      </c>
      <c r="E62" s="48">
        <f t="shared" si="37"/>
        <v>3</v>
      </c>
      <c r="F62" s="48">
        <f t="shared" si="37"/>
        <v>0</v>
      </c>
      <c r="G62" s="40">
        <f t="shared" si="37"/>
        <v>0</v>
      </c>
      <c r="H62" s="48">
        <f t="shared" si="37"/>
        <v>-1</v>
      </c>
      <c r="I62" s="48">
        <f t="shared" si="37"/>
        <v>-2</v>
      </c>
      <c r="J62" s="48">
        <f t="shared" si="37"/>
        <v>6</v>
      </c>
      <c r="K62" s="301">
        <f t="shared" si="37"/>
        <v>-12</v>
      </c>
      <c r="L62" s="40">
        <f t="shared" si="37"/>
        <v>-10</v>
      </c>
      <c r="M62" s="48">
        <f t="shared" si="37"/>
        <v>-3</v>
      </c>
      <c r="N62" s="48">
        <f t="shared" si="37"/>
        <v>2</v>
      </c>
      <c r="O62" s="48">
        <f t="shared" si="37"/>
        <v>4</v>
      </c>
      <c r="P62" s="48">
        <f t="shared" si="37"/>
        <v>1</v>
      </c>
      <c r="Q62" s="40">
        <f t="shared" si="37"/>
        <v>2</v>
      </c>
      <c r="R62" s="48">
        <f t="shared" si="37"/>
        <v>5</v>
      </c>
      <c r="S62" s="48">
        <f t="shared" si="37"/>
        <v>2</v>
      </c>
      <c r="T62" s="48">
        <f t="shared" si="37"/>
        <v>-8</v>
      </c>
      <c r="U62" s="48">
        <f t="shared" si="37"/>
        <v>-3</v>
      </c>
      <c r="V62" s="40">
        <f t="shared" si="37"/>
        <v>-5</v>
      </c>
      <c r="W62" s="48">
        <f t="shared" si="37"/>
        <v>-1</v>
      </c>
      <c r="X62" s="48">
        <f t="shared" si="37"/>
        <v>-4</v>
      </c>
      <c r="Y62" s="48">
        <f t="shared" si="37"/>
        <v>2</v>
      </c>
      <c r="Z62" s="48">
        <f t="shared" si="37"/>
        <v>7</v>
      </c>
      <c r="AA62" s="40">
        <f t="shared" si="37"/>
        <v>7</v>
      </c>
      <c r="AB62" s="48">
        <f t="shared" si="37"/>
        <v>1</v>
      </c>
      <c r="AC62" s="48">
        <f t="shared" si="37"/>
        <v>-3</v>
      </c>
      <c r="AD62" s="48">
        <f t="shared" si="37"/>
        <v>-4</v>
      </c>
      <c r="AE62" s="236">
        <f t="shared" si="37"/>
        <v>8</v>
      </c>
      <c r="AF62" s="49">
        <f t="shared" si="37"/>
        <v>-6</v>
      </c>
      <c r="AG62" s="41">
        <f t="shared" si="32"/>
        <v>-13</v>
      </c>
      <c r="AH62" s="42">
        <f t="shared" si="33"/>
        <v>-0.41935483870967744</v>
      </c>
      <c r="AI62" s="133">
        <f t="shared" si="34"/>
        <v>8</v>
      </c>
      <c r="AJ62" s="142">
        <f t="shared" si="35"/>
        <v>-12</v>
      </c>
      <c r="AM62" s="308"/>
    </row>
    <row r="63" spans="1:39" x14ac:dyDescent="0.25">
      <c r="A63" s="54" t="s">
        <v>10</v>
      </c>
      <c r="B63" s="85">
        <v>51</v>
      </c>
      <c r="C63" s="86">
        <v>51</v>
      </c>
      <c r="D63" s="86">
        <v>50</v>
      </c>
      <c r="E63" s="86">
        <v>40</v>
      </c>
      <c r="F63" s="86">
        <v>50</v>
      </c>
      <c r="G63" s="87">
        <v>50</v>
      </c>
      <c r="H63" s="88">
        <v>55</v>
      </c>
      <c r="I63" s="88">
        <v>50</v>
      </c>
      <c r="J63" s="86">
        <v>47</v>
      </c>
      <c r="K63" s="86">
        <v>50</v>
      </c>
      <c r="L63" s="87">
        <v>50</v>
      </c>
      <c r="M63" s="86">
        <v>60</v>
      </c>
      <c r="N63" s="86">
        <v>65</v>
      </c>
      <c r="O63" s="86">
        <v>60</v>
      </c>
      <c r="P63" s="86">
        <v>53</v>
      </c>
      <c r="Q63" s="87">
        <v>50</v>
      </c>
      <c r="R63" s="86">
        <v>50</v>
      </c>
      <c r="S63" s="86">
        <v>50</v>
      </c>
      <c r="T63" s="86">
        <v>49</v>
      </c>
      <c r="U63" s="86">
        <v>50</v>
      </c>
      <c r="V63" s="87">
        <v>50</v>
      </c>
      <c r="W63" s="86">
        <v>45</v>
      </c>
      <c r="X63" s="86">
        <v>47</v>
      </c>
      <c r="Y63" s="86">
        <v>65</v>
      </c>
      <c r="Z63" s="86">
        <v>60</v>
      </c>
      <c r="AA63" s="87">
        <v>55</v>
      </c>
      <c r="AB63" s="86">
        <v>45</v>
      </c>
      <c r="AC63" s="86">
        <v>45</v>
      </c>
      <c r="AD63" s="86">
        <v>55</v>
      </c>
      <c r="AE63" s="86">
        <v>60</v>
      </c>
      <c r="AF63" s="86">
        <v>55</v>
      </c>
      <c r="AG63" s="58">
        <f t="shared" si="32"/>
        <v>1613</v>
      </c>
      <c r="AH63" s="20">
        <f t="shared" si="33"/>
        <v>52.032258064516128</v>
      </c>
      <c r="AI63" s="122">
        <f t="shared" si="34"/>
        <v>65</v>
      </c>
      <c r="AJ63" s="140">
        <f t="shared" si="35"/>
        <v>40</v>
      </c>
      <c r="AK63" s="82">
        <f>('Max. Temp. Data 1897-1898'!AG63+'Min. Temp. Data 1897-1898'!AG63)/62</f>
        <v>64.016129032258064</v>
      </c>
      <c r="AM63" s="308"/>
    </row>
    <row r="64" spans="1:39" x14ac:dyDescent="0.25">
      <c r="A64" s="12" t="s">
        <v>12</v>
      </c>
      <c r="B64" s="14">
        <v>63</v>
      </c>
      <c r="C64" s="32">
        <v>48</v>
      </c>
      <c r="D64" s="32">
        <v>45</v>
      </c>
      <c r="E64" s="32">
        <v>39</v>
      </c>
      <c r="F64" s="32">
        <v>50</v>
      </c>
      <c r="G64" s="21">
        <v>53</v>
      </c>
      <c r="H64" s="32">
        <v>55</v>
      </c>
      <c r="I64" s="32">
        <v>49</v>
      </c>
      <c r="J64" s="32">
        <v>43</v>
      </c>
      <c r="K64" s="32">
        <v>67</v>
      </c>
      <c r="L64" s="21">
        <v>60</v>
      </c>
      <c r="M64" s="32">
        <v>64</v>
      </c>
      <c r="N64" s="32">
        <v>60</v>
      </c>
      <c r="O64" s="32">
        <v>56</v>
      </c>
      <c r="P64" s="32">
        <v>52</v>
      </c>
      <c r="Q64" s="21">
        <v>48</v>
      </c>
      <c r="R64" s="32">
        <v>46</v>
      </c>
      <c r="S64" s="32">
        <v>47</v>
      </c>
      <c r="T64" s="32">
        <v>51</v>
      </c>
      <c r="U64" s="32">
        <v>54</v>
      </c>
      <c r="V64" s="21">
        <v>60</v>
      </c>
      <c r="W64" s="32">
        <v>46</v>
      </c>
      <c r="X64" s="32">
        <v>52</v>
      </c>
      <c r="Y64" s="32">
        <v>62</v>
      </c>
      <c r="Z64" s="32">
        <v>54</v>
      </c>
      <c r="AA64" s="21">
        <v>47</v>
      </c>
      <c r="AB64" s="32">
        <v>43</v>
      </c>
      <c r="AC64" s="32">
        <v>45</v>
      </c>
      <c r="AD64" s="32">
        <v>58</v>
      </c>
      <c r="AE64" s="32">
        <v>52</v>
      </c>
      <c r="AF64" s="32">
        <v>64</v>
      </c>
      <c r="AG64" s="29">
        <f t="shared" si="32"/>
        <v>1633</v>
      </c>
      <c r="AH64" s="30">
        <f t="shared" si="33"/>
        <v>52.677419354838712</v>
      </c>
      <c r="AI64" s="123">
        <f t="shared" si="34"/>
        <v>67</v>
      </c>
      <c r="AJ64" s="143">
        <f t="shared" si="35"/>
        <v>39</v>
      </c>
      <c r="AK64" s="82">
        <f>('Max. Temp. Data 1897-1898'!AG64+'Min. Temp. Data 1897-1898'!AG64)/62</f>
        <v>64.225806451612897</v>
      </c>
      <c r="AL64" s="196">
        <f>AK63-AK64</f>
        <v>-0.20967741935483275</v>
      </c>
      <c r="AM64" s="308"/>
    </row>
    <row r="65" spans="1:39" x14ac:dyDescent="0.25">
      <c r="A65" s="164" t="s">
        <v>6</v>
      </c>
      <c r="B65" s="47">
        <f t="shared" ref="B65:AF65" si="38">B63-B64</f>
        <v>-12</v>
      </c>
      <c r="C65" s="48">
        <f t="shared" si="38"/>
        <v>3</v>
      </c>
      <c r="D65" s="48">
        <f t="shared" si="38"/>
        <v>5</v>
      </c>
      <c r="E65" s="48">
        <f t="shared" si="38"/>
        <v>1</v>
      </c>
      <c r="F65" s="48">
        <f t="shared" si="38"/>
        <v>0</v>
      </c>
      <c r="G65" s="40">
        <f t="shared" si="38"/>
        <v>-3</v>
      </c>
      <c r="H65" s="48">
        <f t="shared" si="38"/>
        <v>0</v>
      </c>
      <c r="I65" s="48">
        <f t="shared" si="38"/>
        <v>1</v>
      </c>
      <c r="J65" s="48">
        <f t="shared" si="38"/>
        <v>4</v>
      </c>
      <c r="K65" s="301">
        <f t="shared" si="38"/>
        <v>-17</v>
      </c>
      <c r="L65" s="40">
        <f t="shared" si="38"/>
        <v>-10</v>
      </c>
      <c r="M65" s="48">
        <f t="shared" si="38"/>
        <v>-4</v>
      </c>
      <c r="N65" s="48">
        <f t="shared" si="38"/>
        <v>5</v>
      </c>
      <c r="O65" s="48">
        <f t="shared" si="38"/>
        <v>4</v>
      </c>
      <c r="P65" s="48">
        <f t="shared" si="38"/>
        <v>1</v>
      </c>
      <c r="Q65" s="40">
        <f t="shared" si="38"/>
        <v>2</v>
      </c>
      <c r="R65" s="48">
        <f t="shared" si="38"/>
        <v>4</v>
      </c>
      <c r="S65" s="48">
        <f t="shared" si="38"/>
        <v>3</v>
      </c>
      <c r="T65" s="48">
        <f t="shared" si="38"/>
        <v>-2</v>
      </c>
      <c r="U65" s="48">
        <f t="shared" si="38"/>
        <v>-4</v>
      </c>
      <c r="V65" s="40">
        <f t="shared" si="38"/>
        <v>-10</v>
      </c>
      <c r="W65" s="48">
        <f t="shared" si="38"/>
        <v>-1</v>
      </c>
      <c r="X65" s="48">
        <f t="shared" si="38"/>
        <v>-5</v>
      </c>
      <c r="Y65" s="48">
        <f t="shared" si="38"/>
        <v>3</v>
      </c>
      <c r="Z65" s="48">
        <f t="shared" si="38"/>
        <v>6</v>
      </c>
      <c r="AA65" s="237">
        <f t="shared" si="38"/>
        <v>8</v>
      </c>
      <c r="AB65" s="48">
        <f t="shared" si="38"/>
        <v>2</v>
      </c>
      <c r="AC65" s="48">
        <f t="shared" si="38"/>
        <v>0</v>
      </c>
      <c r="AD65" s="48">
        <f t="shared" si="38"/>
        <v>-3</v>
      </c>
      <c r="AE65" s="48">
        <f t="shared" si="38"/>
        <v>8</v>
      </c>
      <c r="AF65" s="49">
        <f t="shared" si="38"/>
        <v>-9</v>
      </c>
      <c r="AG65" s="41">
        <f t="shared" si="32"/>
        <v>-20</v>
      </c>
      <c r="AH65" s="42">
        <f t="shared" si="33"/>
        <v>-0.64516129032258063</v>
      </c>
      <c r="AI65" s="133">
        <f t="shared" si="34"/>
        <v>8</v>
      </c>
      <c r="AJ65" s="142">
        <f t="shared" si="35"/>
        <v>-17</v>
      </c>
      <c r="AM65" s="308"/>
    </row>
    <row r="66" spans="1:39" x14ac:dyDescent="0.25">
      <c r="A66" s="54" t="s">
        <v>10</v>
      </c>
      <c r="B66" s="55">
        <v>51</v>
      </c>
      <c r="C66" s="56">
        <v>51</v>
      </c>
      <c r="D66" s="56">
        <v>50</v>
      </c>
      <c r="E66" s="56">
        <v>40</v>
      </c>
      <c r="F66" s="56">
        <v>50</v>
      </c>
      <c r="G66" s="57">
        <v>50</v>
      </c>
      <c r="H66" s="88">
        <v>55</v>
      </c>
      <c r="I66" s="88">
        <v>50</v>
      </c>
      <c r="J66" s="56">
        <v>47</v>
      </c>
      <c r="K66" s="56">
        <v>50</v>
      </c>
      <c r="L66" s="57">
        <v>50</v>
      </c>
      <c r="M66" s="56">
        <v>60</v>
      </c>
      <c r="N66" s="56">
        <v>65</v>
      </c>
      <c r="O66" s="56">
        <v>60</v>
      </c>
      <c r="P66" s="56">
        <v>53</v>
      </c>
      <c r="Q66" s="57">
        <v>50</v>
      </c>
      <c r="R66" s="56">
        <v>50</v>
      </c>
      <c r="S66" s="56">
        <v>50</v>
      </c>
      <c r="T66" s="56">
        <v>49</v>
      </c>
      <c r="U66" s="56">
        <v>50</v>
      </c>
      <c r="V66" s="57">
        <v>50</v>
      </c>
      <c r="W66" s="56">
        <v>45</v>
      </c>
      <c r="X66" s="56">
        <v>47</v>
      </c>
      <c r="Y66" s="56">
        <v>65</v>
      </c>
      <c r="Z66" s="56">
        <v>60</v>
      </c>
      <c r="AA66" s="57">
        <v>55</v>
      </c>
      <c r="AB66" s="56">
        <v>45</v>
      </c>
      <c r="AC66" s="56">
        <v>45</v>
      </c>
      <c r="AD66" s="56">
        <v>55</v>
      </c>
      <c r="AE66" s="56">
        <v>60</v>
      </c>
      <c r="AF66" s="56">
        <v>55</v>
      </c>
      <c r="AG66" s="58">
        <f t="shared" si="32"/>
        <v>1613</v>
      </c>
      <c r="AH66" s="20">
        <f t="shared" si="33"/>
        <v>52.032258064516128</v>
      </c>
      <c r="AI66" s="122">
        <f t="shared" si="34"/>
        <v>65</v>
      </c>
      <c r="AJ66" s="140">
        <f t="shared" si="35"/>
        <v>40</v>
      </c>
      <c r="AK66" s="82">
        <f>('Max. Temp. Data 1897-1898'!AG66+'Min. Temp. Data 1897-1898'!AG66)/62</f>
        <v>64.016129032258064</v>
      </c>
      <c r="AM66" s="308"/>
    </row>
    <row r="67" spans="1:39" x14ac:dyDescent="0.25">
      <c r="A67" s="12" t="s">
        <v>35</v>
      </c>
      <c r="B67" s="14">
        <v>60</v>
      </c>
      <c r="C67" s="32">
        <v>49</v>
      </c>
      <c r="D67" s="32">
        <v>48</v>
      </c>
      <c r="E67" s="32">
        <v>45</v>
      </c>
      <c r="F67" s="32">
        <v>52</v>
      </c>
      <c r="G67" s="21">
        <v>54</v>
      </c>
      <c r="H67" s="32">
        <v>55</v>
      </c>
      <c r="I67" s="32">
        <v>47</v>
      </c>
      <c r="J67" s="32">
        <v>43</v>
      </c>
      <c r="K67" s="32">
        <v>62</v>
      </c>
      <c r="L67" s="21">
        <v>65</v>
      </c>
      <c r="M67" s="32">
        <v>65</v>
      </c>
      <c r="N67" s="32">
        <v>62</v>
      </c>
      <c r="O67" s="32">
        <v>62</v>
      </c>
      <c r="P67" s="32">
        <v>54</v>
      </c>
      <c r="Q67" s="21">
        <v>55</v>
      </c>
      <c r="R67" s="32">
        <v>54</v>
      </c>
      <c r="S67" s="32">
        <v>52</v>
      </c>
      <c r="T67" s="32">
        <v>56</v>
      </c>
      <c r="U67" s="32">
        <v>57</v>
      </c>
      <c r="V67" s="21">
        <v>60</v>
      </c>
      <c r="W67" s="32">
        <v>54</v>
      </c>
      <c r="X67" s="32">
        <v>52</v>
      </c>
      <c r="Y67" s="32">
        <v>64</v>
      </c>
      <c r="Z67" s="32">
        <v>60</v>
      </c>
      <c r="AA67" s="21">
        <v>55</v>
      </c>
      <c r="AB67" s="32">
        <v>53</v>
      </c>
      <c r="AC67" s="32">
        <v>56</v>
      </c>
      <c r="AD67" s="32">
        <v>62</v>
      </c>
      <c r="AE67" s="32">
        <v>60</v>
      </c>
      <c r="AF67" s="32">
        <v>65</v>
      </c>
      <c r="AG67" s="29">
        <f t="shared" si="32"/>
        <v>1738</v>
      </c>
      <c r="AH67" s="30">
        <f t="shared" si="33"/>
        <v>56.064516129032256</v>
      </c>
      <c r="AI67" s="123">
        <f t="shared" si="34"/>
        <v>65</v>
      </c>
      <c r="AJ67" s="143">
        <f t="shared" si="35"/>
        <v>43</v>
      </c>
      <c r="AK67" s="82">
        <f>('Max. Temp. Data 1897-1898'!AG67+'Min. Temp. Data 1897-1898'!AG67)/62</f>
        <v>65.306451612903231</v>
      </c>
      <c r="AL67" s="196">
        <f>AK66-AK67</f>
        <v>-1.2903225806451672</v>
      </c>
      <c r="AM67" s="308"/>
    </row>
    <row r="68" spans="1:39" ht="13.8" thickBot="1" x14ac:dyDescent="0.3">
      <c r="A68" s="36" t="s">
        <v>6</v>
      </c>
      <c r="B68" s="17">
        <f t="shared" ref="B68:AF68" si="39">B66-B67</f>
        <v>-9</v>
      </c>
      <c r="C68" s="16">
        <f t="shared" si="39"/>
        <v>2</v>
      </c>
      <c r="D68" s="16">
        <f t="shared" si="39"/>
        <v>2</v>
      </c>
      <c r="E68" s="16">
        <f t="shared" si="39"/>
        <v>-5</v>
      </c>
      <c r="F68" s="16">
        <f t="shared" si="39"/>
        <v>-2</v>
      </c>
      <c r="G68" s="23">
        <f t="shared" si="39"/>
        <v>-4</v>
      </c>
      <c r="H68" s="16">
        <f t="shared" si="39"/>
        <v>0</v>
      </c>
      <c r="I68" s="16">
        <f t="shared" si="39"/>
        <v>3</v>
      </c>
      <c r="J68" s="229">
        <f t="shared" si="39"/>
        <v>4</v>
      </c>
      <c r="K68" s="16">
        <f t="shared" si="39"/>
        <v>-12</v>
      </c>
      <c r="L68" s="305">
        <f t="shared" si="39"/>
        <v>-15</v>
      </c>
      <c r="M68" s="16">
        <f t="shared" si="39"/>
        <v>-5</v>
      </c>
      <c r="N68" s="16">
        <f t="shared" si="39"/>
        <v>3</v>
      </c>
      <c r="O68" s="16">
        <f t="shared" si="39"/>
        <v>-2</v>
      </c>
      <c r="P68" s="16">
        <f t="shared" si="39"/>
        <v>-1</v>
      </c>
      <c r="Q68" s="23">
        <f t="shared" si="39"/>
        <v>-5</v>
      </c>
      <c r="R68" s="16">
        <f t="shared" si="39"/>
        <v>-4</v>
      </c>
      <c r="S68" s="16">
        <f t="shared" si="39"/>
        <v>-2</v>
      </c>
      <c r="T68" s="16">
        <f t="shared" si="39"/>
        <v>-7</v>
      </c>
      <c r="U68" s="16">
        <f t="shared" si="39"/>
        <v>-7</v>
      </c>
      <c r="V68" s="23">
        <f t="shared" si="39"/>
        <v>-10</v>
      </c>
      <c r="W68" s="16">
        <f t="shared" si="39"/>
        <v>-9</v>
      </c>
      <c r="X68" s="16">
        <f t="shared" si="39"/>
        <v>-5</v>
      </c>
      <c r="Y68" s="16">
        <f t="shared" si="39"/>
        <v>1</v>
      </c>
      <c r="Z68" s="16">
        <f t="shared" si="39"/>
        <v>0</v>
      </c>
      <c r="AA68" s="23">
        <f t="shared" si="39"/>
        <v>0</v>
      </c>
      <c r="AB68" s="16">
        <f t="shared" si="39"/>
        <v>-8</v>
      </c>
      <c r="AC68" s="16">
        <f t="shared" si="39"/>
        <v>-11</v>
      </c>
      <c r="AD68" s="16">
        <f t="shared" si="39"/>
        <v>-7</v>
      </c>
      <c r="AE68" s="16">
        <f t="shared" si="39"/>
        <v>0</v>
      </c>
      <c r="AF68" s="45">
        <f t="shared" si="39"/>
        <v>-10</v>
      </c>
      <c r="AG68" s="25">
        <f t="shared" si="32"/>
        <v>-125</v>
      </c>
      <c r="AH68" s="24">
        <f t="shared" si="33"/>
        <v>-4.032258064516129</v>
      </c>
      <c r="AI68" s="137">
        <f t="shared" si="34"/>
        <v>4</v>
      </c>
      <c r="AJ68" s="146">
        <f t="shared" si="35"/>
        <v>-15</v>
      </c>
      <c r="AM68" s="308"/>
    </row>
    <row r="69" spans="1:39" ht="15.6" x14ac:dyDescent="0.3">
      <c r="A69" s="37" t="s">
        <v>15</v>
      </c>
      <c r="B69" s="18">
        <v>1</v>
      </c>
      <c r="C69" s="11">
        <v>2</v>
      </c>
      <c r="D69" s="11">
        <v>3</v>
      </c>
      <c r="E69" s="11">
        <v>4</v>
      </c>
      <c r="F69" s="11">
        <v>5</v>
      </c>
      <c r="G69" s="19">
        <v>6</v>
      </c>
      <c r="H69" s="11">
        <v>7</v>
      </c>
      <c r="I69" s="11">
        <v>8</v>
      </c>
      <c r="J69" s="11">
        <v>9</v>
      </c>
      <c r="K69" s="11">
        <v>10</v>
      </c>
      <c r="L69" s="19">
        <v>11</v>
      </c>
      <c r="M69" s="11">
        <v>12</v>
      </c>
      <c r="N69" s="11">
        <v>13</v>
      </c>
      <c r="O69" s="11">
        <v>14</v>
      </c>
      <c r="P69" s="11">
        <v>15</v>
      </c>
      <c r="Q69" s="19">
        <v>16</v>
      </c>
      <c r="R69" s="11">
        <v>17</v>
      </c>
      <c r="S69" s="11">
        <v>18</v>
      </c>
      <c r="T69" s="11">
        <v>19</v>
      </c>
      <c r="U69" s="11">
        <v>20</v>
      </c>
      <c r="V69" s="19">
        <v>21</v>
      </c>
      <c r="W69" s="11">
        <v>22</v>
      </c>
      <c r="X69" s="11">
        <v>23</v>
      </c>
      <c r="Y69" s="11">
        <v>24</v>
      </c>
      <c r="Z69" s="11">
        <v>25</v>
      </c>
      <c r="AA69" s="19">
        <v>26</v>
      </c>
      <c r="AB69" s="11">
        <v>27</v>
      </c>
      <c r="AC69" s="11">
        <v>28</v>
      </c>
      <c r="AD69" s="11">
        <v>29</v>
      </c>
      <c r="AE69" s="11">
        <v>30</v>
      </c>
      <c r="AF69" s="11" t="s">
        <v>4</v>
      </c>
      <c r="AG69" s="8" t="s">
        <v>0</v>
      </c>
      <c r="AH69" s="6" t="s">
        <v>1</v>
      </c>
      <c r="AI69" s="131" t="s">
        <v>2</v>
      </c>
      <c r="AJ69" s="139" t="s">
        <v>3</v>
      </c>
    </row>
    <row r="70" spans="1:39" x14ac:dyDescent="0.25">
      <c r="A70" s="54" t="s">
        <v>10</v>
      </c>
      <c r="B70" s="85">
        <v>45</v>
      </c>
      <c r="C70" s="86">
        <v>45</v>
      </c>
      <c r="D70" s="86">
        <v>50</v>
      </c>
      <c r="E70" s="86">
        <v>50</v>
      </c>
      <c r="F70" s="86">
        <v>55</v>
      </c>
      <c r="G70" s="87">
        <v>60</v>
      </c>
      <c r="H70" s="86">
        <v>60</v>
      </c>
      <c r="I70" s="86">
        <v>60</v>
      </c>
      <c r="J70" s="86">
        <v>59</v>
      </c>
      <c r="K70" s="86">
        <v>60</v>
      </c>
      <c r="L70" s="87">
        <v>55</v>
      </c>
      <c r="M70" s="86">
        <v>55</v>
      </c>
      <c r="N70" s="86">
        <v>60</v>
      </c>
      <c r="O70" s="86">
        <v>60</v>
      </c>
      <c r="P70" s="86">
        <v>59</v>
      </c>
      <c r="Q70" s="87">
        <v>70</v>
      </c>
      <c r="R70" s="86">
        <v>71</v>
      </c>
      <c r="S70" s="86">
        <v>65</v>
      </c>
      <c r="T70" s="86">
        <v>61</v>
      </c>
      <c r="U70" s="86">
        <v>68</v>
      </c>
      <c r="V70" s="87">
        <v>61</v>
      </c>
      <c r="W70" s="86">
        <v>49</v>
      </c>
      <c r="X70" s="86">
        <v>60</v>
      </c>
      <c r="Y70" s="86">
        <v>63</v>
      </c>
      <c r="Z70" s="86">
        <v>66</v>
      </c>
      <c r="AA70" s="87">
        <v>65</v>
      </c>
      <c r="AB70" s="86">
        <v>65</v>
      </c>
      <c r="AC70" s="86">
        <v>66</v>
      </c>
      <c r="AD70" s="86">
        <v>68</v>
      </c>
      <c r="AE70" s="86">
        <v>70</v>
      </c>
      <c r="AF70" s="44"/>
      <c r="AG70" s="58">
        <f t="shared" ref="AG70:AG81" si="40">SUM(B70:AF70)</f>
        <v>1801</v>
      </c>
      <c r="AH70" s="20">
        <f t="shared" ref="AH70:AH81" si="41">AVERAGE(B70:AF70)</f>
        <v>60.033333333333331</v>
      </c>
      <c r="AI70" s="122">
        <f t="shared" ref="AI70:AI81" si="42">MAX(B70:AF70)</f>
        <v>71</v>
      </c>
      <c r="AJ70" s="140">
        <f t="shared" ref="AJ70:AJ81" si="43">MIN(B70:AF70)</f>
        <v>45</v>
      </c>
      <c r="AK70" s="82">
        <f>('Max. Temp. Data 1897-1898'!AG70+'Min. Temp. Data 1897-1898'!AG70)/60</f>
        <v>72.516666666666666</v>
      </c>
    </row>
    <row r="71" spans="1:39" x14ac:dyDescent="0.25">
      <c r="A71" s="12" t="s">
        <v>7</v>
      </c>
      <c r="B71" s="97">
        <v>45</v>
      </c>
      <c r="C71" s="101">
        <v>45</v>
      </c>
      <c r="D71" s="101">
        <v>50</v>
      </c>
      <c r="E71" s="101">
        <v>50</v>
      </c>
      <c r="F71" s="101">
        <v>55</v>
      </c>
      <c r="G71" s="102">
        <v>60</v>
      </c>
      <c r="H71" s="101">
        <v>60</v>
      </c>
      <c r="I71" s="101">
        <v>60</v>
      </c>
      <c r="J71" s="101">
        <v>59</v>
      </c>
      <c r="K71" s="101">
        <v>60</v>
      </c>
      <c r="L71" s="102">
        <v>55</v>
      </c>
      <c r="M71" s="101">
        <v>55</v>
      </c>
      <c r="N71" s="101">
        <v>60</v>
      </c>
      <c r="O71" s="101">
        <v>60</v>
      </c>
      <c r="P71" s="101">
        <v>59</v>
      </c>
      <c r="Q71" s="102">
        <v>70</v>
      </c>
      <c r="R71" s="101">
        <v>71</v>
      </c>
      <c r="S71" s="101">
        <v>65</v>
      </c>
      <c r="T71" s="101">
        <v>61</v>
      </c>
      <c r="U71" s="101">
        <v>68</v>
      </c>
      <c r="V71" s="102">
        <v>61</v>
      </c>
      <c r="W71" s="101">
        <v>49</v>
      </c>
      <c r="X71" s="101">
        <v>60</v>
      </c>
      <c r="Y71" s="101">
        <v>63</v>
      </c>
      <c r="Z71" s="101">
        <v>66</v>
      </c>
      <c r="AA71" s="102">
        <v>65</v>
      </c>
      <c r="AB71" s="101">
        <v>65</v>
      </c>
      <c r="AC71" s="101">
        <v>66</v>
      </c>
      <c r="AD71" s="101">
        <v>68</v>
      </c>
      <c r="AE71" s="101">
        <v>70</v>
      </c>
      <c r="AF71" s="44"/>
      <c r="AG71" s="5">
        <f t="shared" si="40"/>
        <v>1801</v>
      </c>
      <c r="AH71" s="4">
        <f t="shared" si="41"/>
        <v>60.033333333333331</v>
      </c>
      <c r="AI71" s="132">
        <f t="shared" si="42"/>
        <v>71</v>
      </c>
      <c r="AJ71" s="141">
        <f t="shared" si="43"/>
        <v>45</v>
      </c>
      <c r="AK71" s="82">
        <f>('Max. Temp. Data 1897-1898'!AG71+'Min. Temp. Data 1897-1898'!AG71)/60</f>
        <v>72.516666666666666</v>
      </c>
      <c r="AL71" s="196">
        <f>AK70-AK71</f>
        <v>0</v>
      </c>
    </row>
    <row r="72" spans="1:39" x14ac:dyDescent="0.25">
      <c r="A72" s="39" t="s">
        <v>6</v>
      </c>
      <c r="B72" s="47">
        <f t="shared" ref="B72:AE72" si="44">B70-B71</f>
        <v>0</v>
      </c>
      <c r="C72" s="48">
        <f t="shared" si="44"/>
        <v>0</v>
      </c>
      <c r="D72" s="48">
        <f t="shared" si="44"/>
        <v>0</v>
      </c>
      <c r="E72" s="48">
        <f t="shared" si="44"/>
        <v>0</v>
      </c>
      <c r="F72" s="48">
        <f t="shared" si="44"/>
        <v>0</v>
      </c>
      <c r="G72" s="40">
        <f t="shared" si="44"/>
        <v>0</v>
      </c>
      <c r="H72" s="48">
        <f t="shared" si="44"/>
        <v>0</v>
      </c>
      <c r="I72" s="48">
        <f t="shared" si="44"/>
        <v>0</v>
      </c>
      <c r="J72" s="48">
        <f t="shared" si="44"/>
        <v>0</v>
      </c>
      <c r="K72" s="48">
        <f t="shared" si="44"/>
        <v>0</v>
      </c>
      <c r="L72" s="40">
        <f t="shared" si="44"/>
        <v>0</v>
      </c>
      <c r="M72" s="48">
        <f t="shared" si="44"/>
        <v>0</v>
      </c>
      <c r="N72" s="48">
        <f t="shared" si="44"/>
        <v>0</v>
      </c>
      <c r="O72" s="48">
        <f t="shared" si="44"/>
        <v>0</v>
      </c>
      <c r="P72" s="48">
        <f t="shared" si="44"/>
        <v>0</v>
      </c>
      <c r="Q72" s="40">
        <f t="shared" si="44"/>
        <v>0</v>
      </c>
      <c r="R72" s="48">
        <f t="shared" si="44"/>
        <v>0</v>
      </c>
      <c r="S72" s="48">
        <f t="shared" si="44"/>
        <v>0</v>
      </c>
      <c r="T72" s="48">
        <f t="shared" si="44"/>
        <v>0</v>
      </c>
      <c r="U72" s="48">
        <f t="shared" si="44"/>
        <v>0</v>
      </c>
      <c r="V72" s="40">
        <f t="shared" si="44"/>
        <v>0</v>
      </c>
      <c r="W72" s="48">
        <f t="shared" si="44"/>
        <v>0</v>
      </c>
      <c r="X72" s="48">
        <f t="shared" si="44"/>
        <v>0</v>
      </c>
      <c r="Y72" s="48">
        <f t="shared" si="44"/>
        <v>0</v>
      </c>
      <c r="Z72" s="48">
        <f t="shared" si="44"/>
        <v>0</v>
      </c>
      <c r="AA72" s="40">
        <f t="shared" si="44"/>
        <v>0</v>
      </c>
      <c r="AB72" s="48">
        <f t="shared" si="44"/>
        <v>0</v>
      </c>
      <c r="AC72" s="48">
        <f t="shared" si="44"/>
        <v>0</v>
      </c>
      <c r="AD72" s="48">
        <f t="shared" si="44"/>
        <v>0</v>
      </c>
      <c r="AE72" s="48">
        <f t="shared" si="44"/>
        <v>0</v>
      </c>
      <c r="AF72" s="44"/>
      <c r="AG72" s="41">
        <f t="shared" si="40"/>
        <v>0</v>
      </c>
      <c r="AH72" s="42">
        <f t="shared" si="41"/>
        <v>0</v>
      </c>
      <c r="AI72" s="133">
        <f t="shared" si="42"/>
        <v>0</v>
      </c>
      <c r="AJ72" s="142">
        <f t="shared" si="43"/>
        <v>0</v>
      </c>
    </row>
    <row r="73" spans="1:39" x14ac:dyDescent="0.25">
      <c r="A73" s="54" t="s">
        <v>10</v>
      </c>
      <c r="B73" s="99">
        <v>45</v>
      </c>
      <c r="C73" s="100">
        <v>45</v>
      </c>
      <c r="D73" s="100">
        <v>50</v>
      </c>
      <c r="E73" s="100">
        <v>50</v>
      </c>
      <c r="F73" s="100">
        <v>55</v>
      </c>
      <c r="G73" s="98">
        <v>60</v>
      </c>
      <c r="H73" s="100">
        <v>60</v>
      </c>
      <c r="I73" s="100">
        <v>60</v>
      </c>
      <c r="J73" s="100">
        <v>59</v>
      </c>
      <c r="K73" s="100">
        <v>60</v>
      </c>
      <c r="L73" s="98">
        <v>55</v>
      </c>
      <c r="M73" s="100">
        <v>55</v>
      </c>
      <c r="N73" s="100">
        <v>60</v>
      </c>
      <c r="O73" s="100">
        <v>60</v>
      </c>
      <c r="P73" s="100">
        <v>59</v>
      </c>
      <c r="Q73" s="98">
        <v>70</v>
      </c>
      <c r="R73" s="100">
        <v>71</v>
      </c>
      <c r="S73" s="100">
        <v>65</v>
      </c>
      <c r="T73" s="100">
        <v>61</v>
      </c>
      <c r="U73" s="100">
        <v>68</v>
      </c>
      <c r="V73" s="98">
        <v>61</v>
      </c>
      <c r="W73" s="100">
        <v>49</v>
      </c>
      <c r="X73" s="100">
        <v>60</v>
      </c>
      <c r="Y73" s="100">
        <v>63</v>
      </c>
      <c r="Z73" s="100">
        <v>66</v>
      </c>
      <c r="AA73" s="98">
        <v>65</v>
      </c>
      <c r="AB73" s="100">
        <v>65</v>
      </c>
      <c r="AC73" s="100">
        <v>66</v>
      </c>
      <c r="AD73" s="100">
        <v>68</v>
      </c>
      <c r="AE73" s="100">
        <v>70</v>
      </c>
      <c r="AF73" s="44"/>
      <c r="AG73" s="58">
        <f t="shared" si="40"/>
        <v>1801</v>
      </c>
      <c r="AH73" s="20">
        <f t="shared" si="41"/>
        <v>60.033333333333331</v>
      </c>
      <c r="AI73" s="122">
        <f t="shared" si="42"/>
        <v>71</v>
      </c>
      <c r="AJ73" s="140">
        <f t="shared" si="43"/>
        <v>45</v>
      </c>
      <c r="AK73" s="82">
        <f>('Max. Temp. Data 1897-1898'!AG73+'Min. Temp. Data 1897-1898'!AG73)/60</f>
        <v>72.516666666666666</v>
      </c>
      <c r="AM73" s="308"/>
    </row>
    <row r="74" spans="1:39" x14ac:dyDescent="0.25">
      <c r="A74" s="35" t="s">
        <v>45</v>
      </c>
      <c r="B74" s="14">
        <v>57</v>
      </c>
      <c r="C74" s="32">
        <v>46</v>
      </c>
      <c r="D74" s="32">
        <v>60</v>
      </c>
      <c r="E74" s="32">
        <v>70</v>
      </c>
      <c r="F74" s="32">
        <v>62</v>
      </c>
      <c r="G74" s="21">
        <v>58</v>
      </c>
      <c r="H74" s="32">
        <v>60</v>
      </c>
      <c r="I74" s="32">
        <v>57</v>
      </c>
      <c r="J74" s="32">
        <v>58</v>
      </c>
      <c r="K74" s="32">
        <v>61</v>
      </c>
      <c r="L74" s="21">
        <v>55</v>
      </c>
      <c r="M74" s="32">
        <v>62</v>
      </c>
      <c r="N74" s="32">
        <v>62</v>
      </c>
      <c r="O74" s="32">
        <v>66</v>
      </c>
      <c r="P74" s="32">
        <v>59</v>
      </c>
      <c r="Q74" s="21">
        <v>68</v>
      </c>
      <c r="R74" s="32">
        <v>69</v>
      </c>
      <c r="S74" s="32">
        <v>69</v>
      </c>
      <c r="T74" s="32">
        <v>60</v>
      </c>
      <c r="U74" s="32">
        <v>66</v>
      </c>
      <c r="V74" s="21">
        <v>60</v>
      </c>
      <c r="W74" s="32">
        <v>50</v>
      </c>
      <c r="X74" s="32">
        <v>61</v>
      </c>
      <c r="Y74" s="32">
        <v>64</v>
      </c>
      <c r="Z74" s="32">
        <v>67</v>
      </c>
      <c r="AA74" s="21">
        <v>67</v>
      </c>
      <c r="AB74" s="32">
        <v>62</v>
      </c>
      <c r="AC74" s="32">
        <v>64</v>
      </c>
      <c r="AD74" s="32">
        <v>68</v>
      </c>
      <c r="AE74" s="32">
        <v>74</v>
      </c>
      <c r="AF74" s="44"/>
      <c r="AG74" s="29">
        <f t="shared" si="40"/>
        <v>1862</v>
      </c>
      <c r="AH74" s="30">
        <f t="shared" si="41"/>
        <v>62.06666666666667</v>
      </c>
      <c r="AI74" s="123">
        <f t="shared" si="42"/>
        <v>74</v>
      </c>
      <c r="AJ74" s="143">
        <f t="shared" si="43"/>
        <v>46</v>
      </c>
      <c r="AK74" s="82">
        <f>('Max. Temp. Data 1897-1898'!AG74+'Min. Temp. Data 1897-1898'!AG74)/60</f>
        <v>73.833333333333329</v>
      </c>
      <c r="AL74" s="196">
        <f>AK73-AK74</f>
        <v>-1.3166666666666629</v>
      </c>
      <c r="AM74" s="308"/>
    </row>
    <row r="75" spans="1:39" x14ac:dyDescent="0.25">
      <c r="A75" s="39" t="s">
        <v>6</v>
      </c>
      <c r="B75" s="47">
        <f t="shared" ref="B75:AE75" si="45">B73-B74</f>
        <v>-12</v>
      </c>
      <c r="C75" s="48">
        <f t="shared" si="45"/>
        <v>-1</v>
      </c>
      <c r="D75" s="48">
        <f t="shared" si="45"/>
        <v>-10</v>
      </c>
      <c r="E75" s="301">
        <f t="shared" si="45"/>
        <v>-20</v>
      </c>
      <c r="F75" s="48">
        <f t="shared" si="45"/>
        <v>-7</v>
      </c>
      <c r="G75" s="40">
        <f t="shared" si="45"/>
        <v>2</v>
      </c>
      <c r="H75" s="48">
        <f t="shared" si="45"/>
        <v>0</v>
      </c>
      <c r="I75" s="236">
        <f t="shared" si="45"/>
        <v>3</v>
      </c>
      <c r="J75" s="48">
        <f t="shared" si="45"/>
        <v>1</v>
      </c>
      <c r="K75" s="48">
        <f t="shared" si="45"/>
        <v>-1</v>
      </c>
      <c r="L75" s="40">
        <f t="shared" si="45"/>
        <v>0</v>
      </c>
      <c r="M75" s="48">
        <f t="shared" si="45"/>
        <v>-7</v>
      </c>
      <c r="N75" s="48">
        <f t="shared" si="45"/>
        <v>-2</v>
      </c>
      <c r="O75" s="48">
        <f t="shared" si="45"/>
        <v>-6</v>
      </c>
      <c r="P75" s="48">
        <f t="shared" si="45"/>
        <v>0</v>
      </c>
      <c r="Q75" s="40">
        <f t="shared" si="45"/>
        <v>2</v>
      </c>
      <c r="R75" s="48">
        <f t="shared" si="45"/>
        <v>2</v>
      </c>
      <c r="S75" s="48">
        <f t="shared" si="45"/>
        <v>-4</v>
      </c>
      <c r="T75" s="48">
        <f t="shared" si="45"/>
        <v>1</v>
      </c>
      <c r="U75" s="48">
        <f t="shared" si="45"/>
        <v>2</v>
      </c>
      <c r="V75" s="40">
        <f t="shared" si="45"/>
        <v>1</v>
      </c>
      <c r="W75" s="48">
        <f t="shared" si="45"/>
        <v>-1</v>
      </c>
      <c r="X75" s="48">
        <f t="shared" si="45"/>
        <v>-1</v>
      </c>
      <c r="Y75" s="48">
        <f t="shared" si="45"/>
        <v>-1</v>
      </c>
      <c r="Z75" s="48">
        <f t="shared" si="45"/>
        <v>-1</v>
      </c>
      <c r="AA75" s="40">
        <f t="shared" si="45"/>
        <v>-2</v>
      </c>
      <c r="AB75" s="236">
        <f t="shared" si="45"/>
        <v>3</v>
      </c>
      <c r="AC75" s="48">
        <f t="shared" si="45"/>
        <v>2</v>
      </c>
      <c r="AD75" s="48">
        <f t="shared" si="45"/>
        <v>0</v>
      </c>
      <c r="AE75" s="48">
        <f t="shared" si="45"/>
        <v>-4</v>
      </c>
      <c r="AF75" s="44"/>
      <c r="AG75" s="41">
        <f t="shared" si="40"/>
        <v>-61</v>
      </c>
      <c r="AH75" s="42">
        <f t="shared" si="41"/>
        <v>-2.0333333333333332</v>
      </c>
      <c r="AI75" s="133">
        <f t="shared" si="42"/>
        <v>3</v>
      </c>
      <c r="AJ75" s="142">
        <f t="shared" si="43"/>
        <v>-20</v>
      </c>
      <c r="AM75" s="308"/>
    </row>
    <row r="76" spans="1:39" x14ac:dyDescent="0.25">
      <c r="A76" s="54" t="s">
        <v>10</v>
      </c>
      <c r="B76" s="99">
        <v>45</v>
      </c>
      <c r="C76" s="100">
        <v>45</v>
      </c>
      <c r="D76" s="100">
        <v>50</v>
      </c>
      <c r="E76" s="100">
        <v>50</v>
      </c>
      <c r="F76" s="100">
        <v>55</v>
      </c>
      <c r="G76" s="98">
        <v>60</v>
      </c>
      <c r="H76" s="100">
        <v>60</v>
      </c>
      <c r="I76" s="100">
        <v>60</v>
      </c>
      <c r="J76" s="100">
        <v>59</v>
      </c>
      <c r="K76" s="100">
        <v>60</v>
      </c>
      <c r="L76" s="98">
        <v>55</v>
      </c>
      <c r="M76" s="100">
        <v>55</v>
      </c>
      <c r="N76" s="100">
        <v>60</v>
      </c>
      <c r="O76" s="100">
        <v>60</v>
      </c>
      <c r="P76" s="100">
        <v>59</v>
      </c>
      <c r="Q76" s="98">
        <v>70</v>
      </c>
      <c r="R76" s="100">
        <v>71</v>
      </c>
      <c r="S76" s="100">
        <v>65</v>
      </c>
      <c r="T76" s="100">
        <v>61</v>
      </c>
      <c r="U76" s="100">
        <v>68</v>
      </c>
      <c r="V76" s="98">
        <v>61</v>
      </c>
      <c r="W76" s="100">
        <v>49</v>
      </c>
      <c r="X76" s="100">
        <v>60</v>
      </c>
      <c r="Y76" s="100">
        <v>63</v>
      </c>
      <c r="Z76" s="100">
        <v>66</v>
      </c>
      <c r="AA76" s="98">
        <v>65</v>
      </c>
      <c r="AB76" s="100">
        <v>65</v>
      </c>
      <c r="AC76" s="100">
        <v>66</v>
      </c>
      <c r="AD76" s="100">
        <v>68</v>
      </c>
      <c r="AE76" s="100">
        <v>70</v>
      </c>
      <c r="AF76" s="44"/>
      <c r="AG76" s="58">
        <f t="shared" si="40"/>
        <v>1801</v>
      </c>
      <c r="AH76" s="20">
        <f t="shared" si="41"/>
        <v>60.033333333333331</v>
      </c>
      <c r="AI76" s="122">
        <f t="shared" si="42"/>
        <v>71</v>
      </c>
      <c r="AJ76" s="140">
        <f t="shared" si="43"/>
        <v>45</v>
      </c>
      <c r="AK76" s="82">
        <f>('Max. Temp. Data 1897-1898'!AG76+'Min. Temp. Data 1897-1898'!AG76)/60</f>
        <v>72.516666666666666</v>
      </c>
      <c r="AM76" s="308"/>
    </row>
    <row r="77" spans="1:39" x14ac:dyDescent="0.25">
      <c r="A77" s="12" t="s">
        <v>12</v>
      </c>
      <c r="B77" s="14">
        <v>57</v>
      </c>
      <c r="C77" s="32">
        <v>46</v>
      </c>
      <c r="D77" s="32">
        <v>62</v>
      </c>
      <c r="E77" s="32">
        <v>67</v>
      </c>
      <c r="F77" s="32">
        <v>64</v>
      </c>
      <c r="G77" s="21">
        <v>59</v>
      </c>
      <c r="H77" s="32">
        <v>60</v>
      </c>
      <c r="I77" s="32">
        <v>57</v>
      </c>
      <c r="J77" s="32">
        <v>58</v>
      </c>
      <c r="K77" s="32">
        <v>60</v>
      </c>
      <c r="L77" s="21">
        <v>54</v>
      </c>
      <c r="M77" s="32">
        <v>68</v>
      </c>
      <c r="N77" s="32">
        <v>62</v>
      </c>
      <c r="O77" s="32">
        <v>67</v>
      </c>
      <c r="P77" s="32">
        <v>59</v>
      </c>
      <c r="Q77" s="21">
        <v>69</v>
      </c>
      <c r="R77" s="32">
        <v>69</v>
      </c>
      <c r="S77" s="32">
        <v>70</v>
      </c>
      <c r="T77" s="32">
        <v>60</v>
      </c>
      <c r="U77" s="32">
        <v>67</v>
      </c>
      <c r="V77" s="21">
        <v>60</v>
      </c>
      <c r="W77" s="32">
        <v>49</v>
      </c>
      <c r="X77" s="32">
        <v>65</v>
      </c>
      <c r="Y77" s="32">
        <v>65</v>
      </c>
      <c r="Z77" s="32">
        <v>68</v>
      </c>
      <c r="AA77" s="21">
        <v>65</v>
      </c>
      <c r="AB77" s="32">
        <v>63</v>
      </c>
      <c r="AC77" s="32">
        <v>63</v>
      </c>
      <c r="AD77" s="32">
        <v>67</v>
      </c>
      <c r="AE77" s="32">
        <v>75</v>
      </c>
      <c r="AF77" s="44"/>
      <c r="AG77" s="29">
        <f t="shared" si="40"/>
        <v>1875</v>
      </c>
      <c r="AH77" s="30">
        <f t="shared" si="41"/>
        <v>62.5</v>
      </c>
      <c r="AI77" s="123">
        <f t="shared" si="42"/>
        <v>75</v>
      </c>
      <c r="AJ77" s="143">
        <f t="shared" si="43"/>
        <v>46</v>
      </c>
      <c r="AK77" s="82">
        <f>('Max. Temp. Data 1897-1898'!AG77+'Min. Temp. Data 1897-1898'!AG77)/60</f>
        <v>72.25</v>
      </c>
      <c r="AL77" s="196">
        <f>AK76-AK77</f>
        <v>0.26666666666666572</v>
      </c>
      <c r="AM77" s="308"/>
    </row>
    <row r="78" spans="1:39" x14ac:dyDescent="0.25">
      <c r="A78" s="39" t="s">
        <v>6</v>
      </c>
      <c r="B78" s="47">
        <f t="shared" ref="B78:AE78" si="46">B76-B77</f>
        <v>-12</v>
      </c>
      <c r="C78" s="48">
        <f t="shared" si="46"/>
        <v>-1</v>
      </c>
      <c r="D78" s="48">
        <f t="shared" si="46"/>
        <v>-12</v>
      </c>
      <c r="E78" s="301">
        <f t="shared" si="46"/>
        <v>-17</v>
      </c>
      <c r="F78" s="48">
        <f t="shared" si="46"/>
        <v>-9</v>
      </c>
      <c r="G78" s="40">
        <f t="shared" si="46"/>
        <v>1</v>
      </c>
      <c r="H78" s="48">
        <f t="shared" si="46"/>
        <v>0</v>
      </c>
      <c r="I78" s="236">
        <f t="shared" si="46"/>
        <v>3</v>
      </c>
      <c r="J78" s="48">
        <f t="shared" si="46"/>
        <v>1</v>
      </c>
      <c r="K78" s="48">
        <f t="shared" si="46"/>
        <v>0</v>
      </c>
      <c r="L78" s="40">
        <f t="shared" si="46"/>
        <v>1</v>
      </c>
      <c r="M78" s="48">
        <f t="shared" si="46"/>
        <v>-13</v>
      </c>
      <c r="N78" s="48">
        <f t="shared" si="46"/>
        <v>-2</v>
      </c>
      <c r="O78" s="48">
        <f t="shared" si="46"/>
        <v>-7</v>
      </c>
      <c r="P78" s="48">
        <f t="shared" si="46"/>
        <v>0</v>
      </c>
      <c r="Q78" s="40">
        <f t="shared" si="46"/>
        <v>1</v>
      </c>
      <c r="R78" s="48">
        <f t="shared" si="46"/>
        <v>2</v>
      </c>
      <c r="S78" s="48">
        <f t="shared" si="46"/>
        <v>-5</v>
      </c>
      <c r="T78" s="48">
        <f t="shared" si="46"/>
        <v>1</v>
      </c>
      <c r="U78" s="48">
        <f t="shared" si="46"/>
        <v>1</v>
      </c>
      <c r="V78" s="40">
        <f t="shared" si="46"/>
        <v>1</v>
      </c>
      <c r="W78" s="48">
        <f t="shared" si="46"/>
        <v>0</v>
      </c>
      <c r="X78" s="48">
        <f t="shared" si="46"/>
        <v>-5</v>
      </c>
      <c r="Y78" s="48">
        <f t="shared" si="46"/>
        <v>-2</v>
      </c>
      <c r="Z78" s="48">
        <f t="shared" si="46"/>
        <v>-2</v>
      </c>
      <c r="AA78" s="40">
        <f t="shared" si="46"/>
        <v>0</v>
      </c>
      <c r="AB78" s="48">
        <f t="shared" si="46"/>
        <v>2</v>
      </c>
      <c r="AC78" s="236">
        <f t="shared" si="46"/>
        <v>3</v>
      </c>
      <c r="AD78" s="48">
        <f t="shared" si="46"/>
        <v>1</v>
      </c>
      <c r="AE78" s="48">
        <f t="shared" si="46"/>
        <v>-5</v>
      </c>
      <c r="AF78" s="44"/>
      <c r="AG78" s="41">
        <f t="shared" si="40"/>
        <v>-74</v>
      </c>
      <c r="AH78" s="42">
        <f t="shared" si="41"/>
        <v>-2.4666666666666668</v>
      </c>
      <c r="AI78" s="133">
        <f t="shared" si="42"/>
        <v>3</v>
      </c>
      <c r="AJ78" s="142">
        <f t="shared" si="43"/>
        <v>-17</v>
      </c>
      <c r="AM78" s="308"/>
    </row>
    <row r="79" spans="1:39" x14ac:dyDescent="0.25">
      <c r="A79" s="54" t="s">
        <v>10</v>
      </c>
      <c r="B79" s="55">
        <v>45</v>
      </c>
      <c r="C79" s="56">
        <v>45</v>
      </c>
      <c r="D79" s="56">
        <v>50</v>
      </c>
      <c r="E79" s="56">
        <v>50</v>
      </c>
      <c r="F79" s="56">
        <v>55</v>
      </c>
      <c r="G79" s="57">
        <v>60</v>
      </c>
      <c r="H79" s="56">
        <v>60</v>
      </c>
      <c r="I79" s="56">
        <v>60</v>
      </c>
      <c r="J79" s="56">
        <v>59</v>
      </c>
      <c r="K79" s="56">
        <v>60</v>
      </c>
      <c r="L79" s="57">
        <v>55</v>
      </c>
      <c r="M79" s="56">
        <v>55</v>
      </c>
      <c r="N79" s="56">
        <v>60</v>
      </c>
      <c r="O79" s="56">
        <v>60</v>
      </c>
      <c r="P79" s="56">
        <v>59</v>
      </c>
      <c r="Q79" s="57">
        <v>70</v>
      </c>
      <c r="R79" s="56">
        <v>71</v>
      </c>
      <c r="S79" s="56">
        <v>65</v>
      </c>
      <c r="T79" s="56">
        <v>61</v>
      </c>
      <c r="U79" s="56">
        <v>68</v>
      </c>
      <c r="V79" s="57">
        <v>61</v>
      </c>
      <c r="W79" s="56">
        <v>49</v>
      </c>
      <c r="X79" s="56">
        <v>60</v>
      </c>
      <c r="Y79" s="56">
        <v>63</v>
      </c>
      <c r="Z79" s="56">
        <v>66</v>
      </c>
      <c r="AA79" s="57">
        <v>65</v>
      </c>
      <c r="AB79" s="56">
        <v>65</v>
      </c>
      <c r="AC79" s="56">
        <v>66</v>
      </c>
      <c r="AD79" s="56">
        <v>68</v>
      </c>
      <c r="AE79" s="56">
        <v>70</v>
      </c>
      <c r="AF79" s="44"/>
      <c r="AG79" s="58">
        <f t="shared" si="40"/>
        <v>1801</v>
      </c>
      <c r="AH79" s="20">
        <f t="shared" si="41"/>
        <v>60.033333333333331</v>
      </c>
      <c r="AI79" s="122">
        <f t="shared" si="42"/>
        <v>71</v>
      </c>
      <c r="AJ79" s="140">
        <f t="shared" si="43"/>
        <v>45</v>
      </c>
      <c r="AK79" s="82">
        <f>('Max. Temp. Data 1897-1898'!AG79+'Min. Temp. Data 1897-1898'!AG79)/60</f>
        <v>72.516666666666666</v>
      </c>
      <c r="AM79" s="308"/>
    </row>
    <row r="80" spans="1:39" x14ac:dyDescent="0.25">
      <c r="A80" s="12" t="s">
        <v>35</v>
      </c>
      <c r="B80" s="14">
        <v>64</v>
      </c>
      <c r="C80" s="32">
        <v>58</v>
      </c>
      <c r="D80" s="32">
        <v>62</v>
      </c>
      <c r="E80" s="32">
        <v>68</v>
      </c>
      <c r="F80" s="32">
        <v>66</v>
      </c>
      <c r="G80" s="21">
        <v>61</v>
      </c>
      <c r="H80" s="32">
        <v>60</v>
      </c>
      <c r="I80" s="32">
        <v>60</v>
      </c>
      <c r="J80" s="32">
        <v>63</v>
      </c>
      <c r="K80" s="32">
        <v>63</v>
      </c>
      <c r="L80" s="21">
        <v>63</v>
      </c>
      <c r="M80" s="32">
        <v>66</v>
      </c>
      <c r="N80" s="32">
        <v>68</v>
      </c>
      <c r="O80" s="32">
        <v>68</v>
      </c>
      <c r="P80" s="32">
        <v>66</v>
      </c>
      <c r="Q80" s="21">
        <v>71</v>
      </c>
      <c r="R80" s="32">
        <v>70</v>
      </c>
      <c r="S80" s="32">
        <v>67</v>
      </c>
      <c r="T80" s="32">
        <v>65</v>
      </c>
      <c r="U80" s="32">
        <v>70</v>
      </c>
      <c r="V80" s="21">
        <v>62</v>
      </c>
      <c r="W80" s="32">
        <v>59</v>
      </c>
      <c r="X80" s="32">
        <v>62</v>
      </c>
      <c r="Y80" s="32">
        <v>70</v>
      </c>
      <c r="Z80" s="32">
        <v>70</v>
      </c>
      <c r="AA80" s="21">
        <v>71</v>
      </c>
      <c r="AB80" s="32">
        <v>68</v>
      </c>
      <c r="AC80" s="32">
        <v>68</v>
      </c>
      <c r="AD80" s="32">
        <v>72</v>
      </c>
      <c r="AE80" s="32">
        <v>76</v>
      </c>
      <c r="AF80" s="44"/>
      <c r="AG80" s="29">
        <f t="shared" si="40"/>
        <v>1977</v>
      </c>
      <c r="AH80" s="30">
        <f t="shared" si="41"/>
        <v>65.900000000000006</v>
      </c>
      <c r="AI80" s="123">
        <f t="shared" si="42"/>
        <v>76</v>
      </c>
      <c r="AJ80" s="143">
        <f t="shared" si="43"/>
        <v>58</v>
      </c>
      <c r="AK80" s="82">
        <f>('Max. Temp. Data 1897-1898'!AG80+'Min. Temp. Data 1897-1898'!AG80)/60</f>
        <v>74.183333333333337</v>
      </c>
      <c r="AL80" s="196">
        <f>AK79-AK80</f>
        <v>-1.6666666666666714</v>
      </c>
      <c r="AM80" s="308"/>
    </row>
    <row r="81" spans="1:39" ht="13.8" thickBot="1" x14ac:dyDescent="0.3">
      <c r="A81" s="36" t="s">
        <v>6</v>
      </c>
      <c r="B81" s="303">
        <f t="shared" ref="B81:AE81" si="47">B79-B80</f>
        <v>-19</v>
      </c>
      <c r="C81" s="16">
        <f t="shared" si="47"/>
        <v>-13</v>
      </c>
      <c r="D81" s="16">
        <f t="shared" si="47"/>
        <v>-12</v>
      </c>
      <c r="E81" s="16">
        <f t="shared" si="47"/>
        <v>-18</v>
      </c>
      <c r="F81" s="16">
        <f t="shared" si="47"/>
        <v>-11</v>
      </c>
      <c r="G81" s="23">
        <f t="shared" si="47"/>
        <v>-1</v>
      </c>
      <c r="H81" s="16">
        <f t="shared" si="47"/>
        <v>0</v>
      </c>
      <c r="I81" s="16">
        <f t="shared" si="47"/>
        <v>0</v>
      </c>
      <c r="J81" s="16">
        <f t="shared" si="47"/>
        <v>-4</v>
      </c>
      <c r="K81" s="16">
        <f t="shared" si="47"/>
        <v>-3</v>
      </c>
      <c r="L81" s="23">
        <f t="shared" si="47"/>
        <v>-8</v>
      </c>
      <c r="M81" s="16">
        <f t="shared" si="47"/>
        <v>-11</v>
      </c>
      <c r="N81" s="16">
        <f t="shared" si="47"/>
        <v>-8</v>
      </c>
      <c r="O81" s="16">
        <f t="shared" si="47"/>
        <v>-8</v>
      </c>
      <c r="P81" s="16">
        <f t="shared" si="47"/>
        <v>-7</v>
      </c>
      <c r="Q81" s="23">
        <f t="shared" si="47"/>
        <v>-1</v>
      </c>
      <c r="R81" s="229">
        <f t="shared" si="47"/>
        <v>1</v>
      </c>
      <c r="S81" s="16">
        <f t="shared" si="47"/>
        <v>-2</v>
      </c>
      <c r="T81" s="16">
        <f t="shared" si="47"/>
        <v>-4</v>
      </c>
      <c r="U81" s="16">
        <f t="shared" si="47"/>
        <v>-2</v>
      </c>
      <c r="V81" s="23">
        <f t="shared" si="47"/>
        <v>-1</v>
      </c>
      <c r="W81" s="16">
        <f t="shared" si="47"/>
        <v>-10</v>
      </c>
      <c r="X81" s="16">
        <f t="shared" si="47"/>
        <v>-2</v>
      </c>
      <c r="Y81" s="16">
        <f t="shared" si="47"/>
        <v>-7</v>
      </c>
      <c r="Z81" s="16">
        <f t="shared" si="47"/>
        <v>-4</v>
      </c>
      <c r="AA81" s="23">
        <f t="shared" si="47"/>
        <v>-6</v>
      </c>
      <c r="AB81" s="16">
        <f t="shared" si="47"/>
        <v>-3</v>
      </c>
      <c r="AC81" s="16">
        <f t="shared" si="47"/>
        <v>-2</v>
      </c>
      <c r="AD81" s="16">
        <f t="shared" si="47"/>
        <v>-4</v>
      </c>
      <c r="AE81" s="16">
        <f t="shared" si="47"/>
        <v>-6</v>
      </c>
      <c r="AF81" s="96"/>
      <c r="AG81" s="25">
        <f t="shared" si="40"/>
        <v>-176</v>
      </c>
      <c r="AH81" s="24">
        <f t="shared" si="41"/>
        <v>-5.8666666666666663</v>
      </c>
      <c r="AI81" s="137">
        <f t="shared" si="42"/>
        <v>1</v>
      </c>
      <c r="AJ81" s="146">
        <f t="shared" si="43"/>
        <v>-19</v>
      </c>
      <c r="AM81" s="308"/>
    </row>
    <row r="82" spans="1:39" ht="15.6" x14ac:dyDescent="0.3">
      <c r="A82" s="37" t="s">
        <v>14</v>
      </c>
      <c r="B82" s="18">
        <v>1</v>
      </c>
      <c r="C82" s="11">
        <v>2</v>
      </c>
      <c r="D82" s="11">
        <v>3</v>
      </c>
      <c r="E82" s="11">
        <v>4</v>
      </c>
      <c r="F82" s="11">
        <v>5</v>
      </c>
      <c r="G82" s="19">
        <v>6</v>
      </c>
      <c r="H82" s="11">
        <v>7</v>
      </c>
      <c r="I82" s="11">
        <v>8</v>
      </c>
      <c r="J82" s="11">
        <v>9</v>
      </c>
      <c r="K82" s="11">
        <v>10</v>
      </c>
      <c r="L82" s="19">
        <v>11</v>
      </c>
      <c r="M82" s="11">
        <v>12</v>
      </c>
      <c r="N82" s="11">
        <v>13</v>
      </c>
      <c r="O82" s="11">
        <v>14</v>
      </c>
      <c r="P82" s="11">
        <v>15</v>
      </c>
      <c r="Q82" s="19">
        <v>16</v>
      </c>
      <c r="R82" s="11">
        <v>17</v>
      </c>
      <c r="S82" s="11">
        <v>18</v>
      </c>
      <c r="T82" s="11">
        <v>19</v>
      </c>
      <c r="U82" s="11">
        <v>20</v>
      </c>
      <c r="V82" s="19">
        <v>21</v>
      </c>
      <c r="W82" s="11">
        <v>22</v>
      </c>
      <c r="X82" s="11">
        <v>23</v>
      </c>
      <c r="Y82" s="11">
        <v>24</v>
      </c>
      <c r="Z82" s="11">
        <v>25</v>
      </c>
      <c r="AA82" s="19">
        <v>26</v>
      </c>
      <c r="AB82" s="11">
        <v>27</v>
      </c>
      <c r="AC82" s="11">
        <v>28</v>
      </c>
      <c r="AD82" s="11">
        <v>29</v>
      </c>
      <c r="AE82" s="11">
        <v>30</v>
      </c>
      <c r="AF82" s="11">
        <v>31</v>
      </c>
      <c r="AG82" s="8" t="s">
        <v>0</v>
      </c>
      <c r="AH82" s="6" t="s">
        <v>1</v>
      </c>
      <c r="AI82" s="131" t="s">
        <v>2</v>
      </c>
      <c r="AJ82" s="139" t="s">
        <v>3</v>
      </c>
    </row>
    <row r="83" spans="1:39" x14ac:dyDescent="0.25">
      <c r="A83" s="54" t="s">
        <v>10</v>
      </c>
      <c r="B83" s="55">
        <v>70</v>
      </c>
      <c r="C83" s="56">
        <v>70</v>
      </c>
      <c r="D83" s="56">
        <v>72</v>
      </c>
      <c r="E83" s="56">
        <v>70</v>
      </c>
      <c r="F83" s="56">
        <v>65</v>
      </c>
      <c r="G83" s="57">
        <v>65</v>
      </c>
      <c r="H83" s="56">
        <v>65</v>
      </c>
      <c r="I83" s="56">
        <v>65</v>
      </c>
      <c r="J83" s="56">
        <v>66</v>
      </c>
      <c r="K83" s="56">
        <v>66</v>
      </c>
      <c r="L83" s="57">
        <v>65</v>
      </c>
      <c r="M83" s="56">
        <v>65</v>
      </c>
      <c r="N83" s="56">
        <v>66</v>
      </c>
      <c r="O83" s="56">
        <v>65</v>
      </c>
      <c r="P83" s="56">
        <v>65</v>
      </c>
      <c r="Q83" s="57">
        <v>62</v>
      </c>
      <c r="R83" s="56">
        <v>65</v>
      </c>
      <c r="S83" s="56">
        <v>65</v>
      </c>
      <c r="T83" s="56">
        <v>65</v>
      </c>
      <c r="U83" s="56">
        <v>66</v>
      </c>
      <c r="V83" s="57">
        <v>69</v>
      </c>
      <c r="W83" s="56">
        <v>71</v>
      </c>
      <c r="X83" s="56">
        <v>70</v>
      </c>
      <c r="Y83" s="56">
        <v>69</v>
      </c>
      <c r="Z83" s="56">
        <v>69</v>
      </c>
      <c r="AA83" s="57">
        <v>69</v>
      </c>
      <c r="AB83" s="56">
        <v>70</v>
      </c>
      <c r="AC83" s="56">
        <v>70</v>
      </c>
      <c r="AD83" s="56">
        <v>66</v>
      </c>
      <c r="AE83" s="56">
        <v>66</v>
      </c>
      <c r="AF83" s="56">
        <v>67</v>
      </c>
      <c r="AG83" s="58">
        <f t="shared" ref="AG83:AG94" si="48">SUM(B83:AF83)</f>
        <v>2079</v>
      </c>
      <c r="AH83" s="20">
        <f t="shared" ref="AH83:AH94" si="49">AVERAGE(B83:AF83)</f>
        <v>67.064516129032256</v>
      </c>
      <c r="AI83" s="122">
        <f t="shared" ref="AI83:AI94" si="50">MAX(B83:AF83)</f>
        <v>72</v>
      </c>
      <c r="AJ83" s="140">
        <f t="shared" ref="AJ83:AJ94" si="51">MIN(B83:AF83)</f>
        <v>62</v>
      </c>
      <c r="AK83" s="82">
        <f>('Max. Temp. Data 1897-1898'!AG83+'Min. Temp. Data 1897-1898'!AG83)/62</f>
        <v>77.193548387096769</v>
      </c>
    </row>
    <row r="84" spans="1:39" x14ac:dyDescent="0.25">
      <c r="A84" s="35" t="s">
        <v>7</v>
      </c>
      <c r="B84" s="14">
        <v>70</v>
      </c>
      <c r="C84" s="9">
        <v>70</v>
      </c>
      <c r="D84" s="9">
        <v>72</v>
      </c>
      <c r="E84" s="9">
        <v>70</v>
      </c>
      <c r="F84" s="9">
        <v>65</v>
      </c>
      <c r="G84" s="21">
        <v>65</v>
      </c>
      <c r="H84" s="9">
        <v>65</v>
      </c>
      <c r="I84" s="9">
        <v>65</v>
      </c>
      <c r="J84" s="9">
        <v>66</v>
      </c>
      <c r="K84" s="9">
        <v>66</v>
      </c>
      <c r="L84" s="21">
        <v>65</v>
      </c>
      <c r="M84" s="9">
        <v>65</v>
      </c>
      <c r="N84" s="9">
        <v>66</v>
      </c>
      <c r="O84" s="9">
        <v>65</v>
      </c>
      <c r="P84" s="9">
        <v>65</v>
      </c>
      <c r="Q84" s="21">
        <v>62</v>
      </c>
      <c r="R84" s="9">
        <v>65</v>
      </c>
      <c r="S84" s="9">
        <v>65</v>
      </c>
      <c r="T84" s="9">
        <v>65</v>
      </c>
      <c r="U84" s="9">
        <v>66</v>
      </c>
      <c r="V84" s="21">
        <v>69</v>
      </c>
      <c r="W84" s="9">
        <v>71</v>
      </c>
      <c r="X84" s="9">
        <v>70</v>
      </c>
      <c r="Y84" s="9">
        <v>69</v>
      </c>
      <c r="Z84" s="9">
        <v>69</v>
      </c>
      <c r="AA84" s="21">
        <v>69</v>
      </c>
      <c r="AB84" s="9">
        <v>70</v>
      </c>
      <c r="AC84" s="9">
        <v>70</v>
      </c>
      <c r="AD84" s="9">
        <v>66</v>
      </c>
      <c r="AE84" s="9">
        <v>66</v>
      </c>
      <c r="AF84" s="9">
        <v>67</v>
      </c>
      <c r="AG84" s="29">
        <f t="shared" si="48"/>
        <v>2079</v>
      </c>
      <c r="AH84" s="30">
        <f t="shared" si="49"/>
        <v>67.064516129032256</v>
      </c>
      <c r="AI84" s="123">
        <f t="shared" si="50"/>
        <v>72</v>
      </c>
      <c r="AJ84" s="143">
        <f t="shared" si="51"/>
        <v>62</v>
      </c>
      <c r="AK84" s="82">
        <f>('Max. Temp. Data 1897-1898'!AG84+'Min. Temp. Data 1897-1898'!AG84)/62</f>
        <v>77.193548387096769</v>
      </c>
      <c r="AL84" s="196">
        <f>AK83-AK84</f>
        <v>0</v>
      </c>
    </row>
    <row r="85" spans="1:39" x14ac:dyDescent="0.25">
      <c r="A85" s="164" t="s">
        <v>6</v>
      </c>
      <c r="B85" s="47">
        <f t="shared" ref="B85:AF85" si="52">B83-B84</f>
        <v>0</v>
      </c>
      <c r="C85" s="48">
        <f t="shared" si="52"/>
        <v>0</v>
      </c>
      <c r="D85" s="48">
        <f t="shared" si="52"/>
        <v>0</v>
      </c>
      <c r="E85" s="48">
        <f t="shared" si="52"/>
        <v>0</v>
      </c>
      <c r="F85" s="48">
        <f t="shared" si="52"/>
        <v>0</v>
      </c>
      <c r="G85" s="40">
        <f t="shared" si="52"/>
        <v>0</v>
      </c>
      <c r="H85" s="48">
        <f t="shared" si="52"/>
        <v>0</v>
      </c>
      <c r="I85" s="48">
        <f t="shared" si="52"/>
        <v>0</v>
      </c>
      <c r="J85" s="48">
        <f t="shared" si="52"/>
        <v>0</v>
      </c>
      <c r="K85" s="48">
        <f t="shared" si="52"/>
        <v>0</v>
      </c>
      <c r="L85" s="40">
        <f t="shared" si="52"/>
        <v>0</v>
      </c>
      <c r="M85" s="48">
        <f t="shared" si="52"/>
        <v>0</v>
      </c>
      <c r="N85" s="48">
        <f t="shared" si="52"/>
        <v>0</v>
      </c>
      <c r="O85" s="48">
        <f t="shared" si="52"/>
        <v>0</v>
      </c>
      <c r="P85" s="48">
        <f t="shared" si="52"/>
        <v>0</v>
      </c>
      <c r="Q85" s="40">
        <f t="shared" si="52"/>
        <v>0</v>
      </c>
      <c r="R85" s="48">
        <f t="shared" si="52"/>
        <v>0</v>
      </c>
      <c r="S85" s="48">
        <f t="shared" si="52"/>
        <v>0</v>
      </c>
      <c r="T85" s="48">
        <f t="shared" si="52"/>
        <v>0</v>
      </c>
      <c r="U85" s="48">
        <f t="shared" si="52"/>
        <v>0</v>
      </c>
      <c r="V85" s="40">
        <f t="shared" si="52"/>
        <v>0</v>
      </c>
      <c r="W85" s="48">
        <f t="shared" si="52"/>
        <v>0</v>
      </c>
      <c r="X85" s="48">
        <f t="shared" si="52"/>
        <v>0</v>
      </c>
      <c r="Y85" s="48">
        <f t="shared" si="52"/>
        <v>0</v>
      </c>
      <c r="Z85" s="48">
        <f t="shared" si="52"/>
        <v>0</v>
      </c>
      <c r="AA85" s="40">
        <f t="shared" si="52"/>
        <v>0</v>
      </c>
      <c r="AB85" s="48">
        <f t="shared" si="52"/>
        <v>0</v>
      </c>
      <c r="AC85" s="48">
        <f t="shared" si="52"/>
        <v>0</v>
      </c>
      <c r="AD85" s="48">
        <f t="shared" si="52"/>
        <v>0</v>
      </c>
      <c r="AE85" s="48">
        <f t="shared" si="52"/>
        <v>0</v>
      </c>
      <c r="AF85" s="48">
        <f t="shared" si="52"/>
        <v>0</v>
      </c>
      <c r="AG85" s="41">
        <f t="shared" si="48"/>
        <v>0</v>
      </c>
      <c r="AH85" s="42">
        <f t="shared" si="49"/>
        <v>0</v>
      </c>
      <c r="AI85" s="133">
        <f t="shared" si="50"/>
        <v>0</v>
      </c>
      <c r="AJ85" s="142">
        <f t="shared" si="51"/>
        <v>0</v>
      </c>
    </row>
    <row r="86" spans="1:39" x14ac:dyDescent="0.25">
      <c r="A86" s="54" t="s">
        <v>10</v>
      </c>
      <c r="B86" s="55">
        <v>70</v>
      </c>
      <c r="C86" s="56">
        <v>70</v>
      </c>
      <c r="D86" s="56">
        <v>72</v>
      </c>
      <c r="E86" s="56">
        <v>70</v>
      </c>
      <c r="F86" s="56">
        <v>65</v>
      </c>
      <c r="G86" s="57">
        <v>65</v>
      </c>
      <c r="H86" s="56">
        <v>65</v>
      </c>
      <c r="I86" s="56">
        <v>65</v>
      </c>
      <c r="J86" s="56">
        <v>66</v>
      </c>
      <c r="K86" s="56">
        <v>66</v>
      </c>
      <c r="L86" s="57">
        <v>65</v>
      </c>
      <c r="M86" s="56">
        <v>65</v>
      </c>
      <c r="N86" s="56">
        <v>66</v>
      </c>
      <c r="O86" s="56">
        <v>65</v>
      </c>
      <c r="P86" s="56">
        <v>65</v>
      </c>
      <c r="Q86" s="57">
        <v>62</v>
      </c>
      <c r="R86" s="56">
        <v>65</v>
      </c>
      <c r="S86" s="56">
        <v>65</v>
      </c>
      <c r="T86" s="56">
        <v>65</v>
      </c>
      <c r="U86" s="56">
        <v>66</v>
      </c>
      <c r="V86" s="57">
        <v>69</v>
      </c>
      <c r="W86" s="56">
        <v>71</v>
      </c>
      <c r="X86" s="56">
        <v>70</v>
      </c>
      <c r="Y86" s="56">
        <v>69</v>
      </c>
      <c r="Z86" s="56">
        <v>69</v>
      </c>
      <c r="AA86" s="57">
        <v>69</v>
      </c>
      <c r="AB86" s="56">
        <v>70</v>
      </c>
      <c r="AC86" s="56">
        <v>70</v>
      </c>
      <c r="AD86" s="56">
        <v>66</v>
      </c>
      <c r="AE86" s="56">
        <v>66</v>
      </c>
      <c r="AF86" s="56">
        <v>67</v>
      </c>
      <c r="AG86" s="58">
        <f t="shared" si="48"/>
        <v>2079</v>
      </c>
      <c r="AH86" s="20">
        <f t="shared" si="49"/>
        <v>67.064516129032256</v>
      </c>
      <c r="AI86" s="122">
        <f t="shared" si="50"/>
        <v>72</v>
      </c>
      <c r="AJ86" s="140">
        <f t="shared" si="51"/>
        <v>62</v>
      </c>
      <c r="AK86" s="82">
        <f>('Max. Temp. Data 1897-1898'!AG86+'Min. Temp. Data 1897-1898'!AG86)/62</f>
        <v>77.193548387096769</v>
      </c>
      <c r="AM86" s="308"/>
    </row>
    <row r="87" spans="1:39" x14ac:dyDescent="0.25">
      <c r="A87" s="35" t="s">
        <v>45</v>
      </c>
      <c r="B87" s="14">
        <v>73</v>
      </c>
      <c r="C87" s="9">
        <v>69</v>
      </c>
      <c r="D87" s="9">
        <v>68</v>
      </c>
      <c r="E87" s="9">
        <v>73</v>
      </c>
      <c r="F87" s="9">
        <v>66</v>
      </c>
      <c r="G87" s="21">
        <v>67</v>
      </c>
      <c r="H87" s="9">
        <v>70</v>
      </c>
      <c r="I87" s="9">
        <v>65</v>
      </c>
      <c r="J87" s="9">
        <v>62</v>
      </c>
      <c r="K87" s="9">
        <v>65</v>
      </c>
      <c r="L87" s="21">
        <v>69</v>
      </c>
      <c r="M87" s="9">
        <v>70</v>
      </c>
      <c r="N87" s="9">
        <v>68</v>
      </c>
      <c r="O87" s="9">
        <v>63</v>
      </c>
      <c r="P87" s="9">
        <v>60</v>
      </c>
      <c r="Q87" s="21">
        <v>62</v>
      </c>
      <c r="R87" s="9">
        <v>68</v>
      </c>
      <c r="S87" s="9">
        <v>68</v>
      </c>
      <c r="T87" s="9">
        <v>69</v>
      </c>
      <c r="U87" s="9">
        <v>68</v>
      </c>
      <c r="V87" s="21">
        <v>68</v>
      </c>
      <c r="W87" s="9">
        <v>72</v>
      </c>
      <c r="X87" s="9">
        <v>69</v>
      </c>
      <c r="Y87" s="9">
        <v>74</v>
      </c>
      <c r="Z87" s="9">
        <v>67</v>
      </c>
      <c r="AA87" s="21">
        <v>69</v>
      </c>
      <c r="AB87" s="9">
        <v>71</v>
      </c>
      <c r="AC87" s="9">
        <v>71</v>
      </c>
      <c r="AD87" s="9">
        <v>65</v>
      </c>
      <c r="AE87" s="9">
        <v>62</v>
      </c>
      <c r="AF87" s="9">
        <v>63</v>
      </c>
      <c r="AG87" s="29">
        <f t="shared" si="48"/>
        <v>2094</v>
      </c>
      <c r="AH87" s="30">
        <f t="shared" si="49"/>
        <v>67.548387096774192</v>
      </c>
      <c r="AI87" s="123">
        <f t="shared" si="50"/>
        <v>74</v>
      </c>
      <c r="AJ87" s="143">
        <f t="shared" si="51"/>
        <v>60</v>
      </c>
      <c r="AK87" s="82">
        <f>('Max. Temp. Data 1897-1898'!AG87+'Min. Temp. Data 1897-1898'!AG87)/62</f>
        <v>79.225806451612897</v>
      </c>
      <c r="AL87" s="196">
        <f>AK86-AK87</f>
        <v>-2.0322580645161281</v>
      </c>
      <c r="AM87" s="308"/>
    </row>
    <row r="88" spans="1:39" x14ac:dyDescent="0.25">
      <c r="A88" s="39" t="s">
        <v>6</v>
      </c>
      <c r="B88" s="47">
        <f t="shared" ref="B88:AF88" si="53">B86-B87</f>
        <v>-3</v>
      </c>
      <c r="C88" s="48">
        <f t="shared" si="53"/>
        <v>1</v>
      </c>
      <c r="D88" s="48">
        <f t="shared" si="53"/>
        <v>4</v>
      </c>
      <c r="E88" s="48">
        <f t="shared" si="53"/>
        <v>-3</v>
      </c>
      <c r="F88" s="48">
        <f t="shared" si="53"/>
        <v>-1</v>
      </c>
      <c r="G88" s="40">
        <f t="shared" si="53"/>
        <v>-2</v>
      </c>
      <c r="H88" s="301">
        <f t="shared" si="53"/>
        <v>-5</v>
      </c>
      <c r="I88" s="48">
        <f t="shared" si="53"/>
        <v>0</v>
      </c>
      <c r="J88" s="48">
        <f t="shared" si="53"/>
        <v>4</v>
      </c>
      <c r="K88" s="48">
        <f t="shared" si="53"/>
        <v>1</v>
      </c>
      <c r="L88" s="40">
        <f t="shared" si="53"/>
        <v>-4</v>
      </c>
      <c r="M88" s="301">
        <f t="shared" si="53"/>
        <v>-5</v>
      </c>
      <c r="N88" s="48">
        <f t="shared" si="53"/>
        <v>-2</v>
      </c>
      <c r="O88" s="48">
        <f t="shared" si="53"/>
        <v>2</v>
      </c>
      <c r="P88" s="236">
        <f t="shared" si="53"/>
        <v>5</v>
      </c>
      <c r="Q88" s="40">
        <f t="shared" si="53"/>
        <v>0</v>
      </c>
      <c r="R88" s="48">
        <f t="shared" si="53"/>
        <v>-3</v>
      </c>
      <c r="S88" s="48">
        <f t="shared" si="53"/>
        <v>-3</v>
      </c>
      <c r="T88" s="48">
        <f t="shared" si="53"/>
        <v>-4</v>
      </c>
      <c r="U88" s="48">
        <f t="shared" si="53"/>
        <v>-2</v>
      </c>
      <c r="V88" s="40">
        <f t="shared" si="53"/>
        <v>1</v>
      </c>
      <c r="W88" s="48">
        <f t="shared" si="53"/>
        <v>-1</v>
      </c>
      <c r="X88" s="48">
        <f t="shared" si="53"/>
        <v>1</v>
      </c>
      <c r="Y88" s="301">
        <f t="shared" si="53"/>
        <v>-5</v>
      </c>
      <c r="Z88" s="48">
        <f t="shared" si="53"/>
        <v>2</v>
      </c>
      <c r="AA88" s="40">
        <f t="shared" si="53"/>
        <v>0</v>
      </c>
      <c r="AB88" s="48">
        <f t="shared" si="53"/>
        <v>-1</v>
      </c>
      <c r="AC88" s="48">
        <f t="shared" si="53"/>
        <v>-1</v>
      </c>
      <c r="AD88" s="48">
        <f t="shared" si="53"/>
        <v>1</v>
      </c>
      <c r="AE88" s="48">
        <f t="shared" si="53"/>
        <v>4</v>
      </c>
      <c r="AF88" s="48">
        <f t="shared" si="53"/>
        <v>4</v>
      </c>
      <c r="AG88" s="41">
        <f t="shared" si="48"/>
        <v>-15</v>
      </c>
      <c r="AH88" s="42">
        <f t="shared" si="49"/>
        <v>-0.4838709677419355</v>
      </c>
      <c r="AI88" s="133">
        <f t="shared" si="50"/>
        <v>5</v>
      </c>
      <c r="AJ88" s="142">
        <f t="shared" si="51"/>
        <v>-5</v>
      </c>
      <c r="AM88" s="308"/>
    </row>
    <row r="89" spans="1:39" x14ac:dyDescent="0.25">
      <c r="A89" s="54" t="s">
        <v>10</v>
      </c>
      <c r="B89" s="55">
        <v>70</v>
      </c>
      <c r="C89" s="56">
        <v>70</v>
      </c>
      <c r="D89" s="56">
        <v>72</v>
      </c>
      <c r="E89" s="56">
        <v>70</v>
      </c>
      <c r="F89" s="56">
        <v>65</v>
      </c>
      <c r="G89" s="57">
        <v>65</v>
      </c>
      <c r="H89" s="56">
        <v>65</v>
      </c>
      <c r="I89" s="56">
        <v>65</v>
      </c>
      <c r="J89" s="56">
        <v>66</v>
      </c>
      <c r="K89" s="56">
        <v>66</v>
      </c>
      <c r="L89" s="57">
        <v>65</v>
      </c>
      <c r="M89" s="56">
        <v>65</v>
      </c>
      <c r="N89" s="56">
        <v>66</v>
      </c>
      <c r="O89" s="56">
        <v>65</v>
      </c>
      <c r="P89" s="56">
        <v>65</v>
      </c>
      <c r="Q89" s="57">
        <v>62</v>
      </c>
      <c r="R89" s="56">
        <v>65</v>
      </c>
      <c r="S89" s="56">
        <v>65</v>
      </c>
      <c r="T89" s="56">
        <v>65</v>
      </c>
      <c r="U89" s="56">
        <v>66</v>
      </c>
      <c r="V89" s="57">
        <v>69</v>
      </c>
      <c r="W89" s="56">
        <v>71</v>
      </c>
      <c r="X89" s="56">
        <v>70</v>
      </c>
      <c r="Y89" s="56">
        <v>69</v>
      </c>
      <c r="Z89" s="56">
        <v>69</v>
      </c>
      <c r="AA89" s="57">
        <v>69</v>
      </c>
      <c r="AB89" s="56">
        <v>70</v>
      </c>
      <c r="AC89" s="56">
        <v>70</v>
      </c>
      <c r="AD89" s="56">
        <v>66</v>
      </c>
      <c r="AE89" s="56">
        <v>66</v>
      </c>
      <c r="AF89" s="56">
        <v>67</v>
      </c>
      <c r="AG89" s="58">
        <f t="shared" si="48"/>
        <v>2079</v>
      </c>
      <c r="AH89" s="20">
        <f t="shared" si="49"/>
        <v>67.064516129032256</v>
      </c>
      <c r="AI89" s="122">
        <f t="shared" si="50"/>
        <v>72</v>
      </c>
      <c r="AJ89" s="140">
        <f t="shared" si="51"/>
        <v>62</v>
      </c>
      <c r="AK89" s="82">
        <f>('Max. Temp. Data 1897-1898'!AG89+'Min. Temp. Data 1897-1898'!AG89)/62</f>
        <v>77.193548387096769</v>
      </c>
      <c r="AM89" s="308"/>
    </row>
    <row r="90" spans="1:39" x14ac:dyDescent="0.25">
      <c r="A90" s="12" t="s">
        <v>12</v>
      </c>
      <c r="B90" s="14">
        <v>73</v>
      </c>
      <c r="C90" s="32">
        <v>68</v>
      </c>
      <c r="D90" s="32">
        <v>68</v>
      </c>
      <c r="E90" s="32">
        <v>73</v>
      </c>
      <c r="F90" s="32">
        <v>65</v>
      </c>
      <c r="G90" s="21">
        <v>65</v>
      </c>
      <c r="H90" s="32">
        <v>68</v>
      </c>
      <c r="I90" s="32">
        <v>66</v>
      </c>
      <c r="J90" s="32">
        <v>63</v>
      </c>
      <c r="K90" s="32">
        <v>64</v>
      </c>
      <c r="L90" s="21">
        <v>69</v>
      </c>
      <c r="M90" s="32">
        <v>70</v>
      </c>
      <c r="N90" s="32">
        <v>68</v>
      </c>
      <c r="O90" s="32">
        <v>63</v>
      </c>
      <c r="P90" s="32">
        <v>57</v>
      </c>
      <c r="Q90" s="21">
        <v>64</v>
      </c>
      <c r="R90" s="32">
        <v>68</v>
      </c>
      <c r="S90" s="32">
        <v>69</v>
      </c>
      <c r="T90" s="32">
        <v>68</v>
      </c>
      <c r="U90" s="32">
        <v>68</v>
      </c>
      <c r="V90" s="21">
        <v>69</v>
      </c>
      <c r="W90" s="32">
        <v>72</v>
      </c>
      <c r="X90" s="32">
        <v>67</v>
      </c>
      <c r="Y90" s="32">
        <v>72</v>
      </c>
      <c r="Z90" s="32">
        <v>68</v>
      </c>
      <c r="AA90" s="21">
        <v>68</v>
      </c>
      <c r="AB90" s="32">
        <v>70</v>
      </c>
      <c r="AC90" s="32">
        <v>70</v>
      </c>
      <c r="AD90" s="32">
        <v>65</v>
      </c>
      <c r="AE90" s="32">
        <v>62</v>
      </c>
      <c r="AF90" s="32">
        <v>63</v>
      </c>
      <c r="AG90" s="29">
        <f t="shared" si="48"/>
        <v>2083</v>
      </c>
      <c r="AH90" s="30">
        <f t="shared" si="49"/>
        <v>67.193548387096769</v>
      </c>
      <c r="AI90" s="123">
        <f t="shared" si="50"/>
        <v>73</v>
      </c>
      <c r="AJ90" s="143">
        <f t="shared" si="51"/>
        <v>57</v>
      </c>
      <c r="AK90" s="82">
        <f>('Max. Temp. Data 1897-1898'!AG90+'Min. Temp. Data 1897-1898'!AG90)/62</f>
        <v>77.306451612903231</v>
      </c>
      <c r="AL90" s="196">
        <f>AK89-AK90</f>
        <v>-0.11290322580646261</v>
      </c>
      <c r="AM90" s="308"/>
    </row>
    <row r="91" spans="1:39" x14ac:dyDescent="0.25">
      <c r="A91" s="164" t="s">
        <v>6</v>
      </c>
      <c r="B91" s="47">
        <f t="shared" ref="B91:AF91" si="54">B89-B90</f>
        <v>-3</v>
      </c>
      <c r="C91" s="48">
        <f t="shared" si="54"/>
        <v>2</v>
      </c>
      <c r="D91" s="48">
        <f t="shared" si="54"/>
        <v>4</v>
      </c>
      <c r="E91" s="48">
        <f t="shared" si="54"/>
        <v>-3</v>
      </c>
      <c r="F91" s="48">
        <f t="shared" si="54"/>
        <v>0</v>
      </c>
      <c r="G91" s="40">
        <f t="shared" si="54"/>
        <v>0</v>
      </c>
      <c r="H91" s="48">
        <f t="shared" si="54"/>
        <v>-3</v>
      </c>
      <c r="I91" s="48">
        <f t="shared" si="54"/>
        <v>-1</v>
      </c>
      <c r="J91" s="48">
        <f t="shared" si="54"/>
        <v>3</v>
      </c>
      <c r="K91" s="48">
        <f t="shared" si="54"/>
        <v>2</v>
      </c>
      <c r="L91" s="40">
        <f t="shared" si="54"/>
        <v>-4</v>
      </c>
      <c r="M91" s="301">
        <f t="shared" si="54"/>
        <v>-5</v>
      </c>
      <c r="N91" s="48">
        <f t="shared" si="54"/>
        <v>-2</v>
      </c>
      <c r="O91" s="48">
        <f t="shared" si="54"/>
        <v>2</v>
      </c>
      <c r="P91" s="236">
        <f t="shared" si="54"/>
        <v>8</v>
      </c>
      <c r="Q91" s="40">
        <f t="shared" si="54"/>
        <v>-2</v>
      </c>
      <c r="R91" s="48">
        <f t="shared" si="54"/>
        <v>-3</v>
      </c>
      <c r="S91" s="48">
        <f t="shared" si="54"/>
        <v>-4</v>
      </c>
      <c r="T91" s="48">
        <f t="shared" si="54"/>
        <v>-3</v>
      </c>
      <c r="U91" s="48">
        <f t="shared" si="54"/>
        <v>-2</v>
      </c>
      <c r="V91" s="40">
        <f t="shared" si="54"/>
        <v>0</v>
      </c>
      <c r="W91" s="48">
        <f t="shared" si="54"/>
        <v>-1</v>
      </c>
      <c r="X91" s="48">
        <f t="shared" si="54"/>
        <v>3</v>
      </c>
      <c r="Y91" s="48">
        <f t="shared" si="54"/>
        <v>-3</v>
      </c>
      <c r="Z91" s="48">
        <f t="shared" si="54"/>
        <v>1</v>
      </c>
      <c r="AA91" s="40">
        <f t="shared" si="54"/>
        <v>1</v>
      </c>
      <c r="AB91" s="48">
        <f t="shared" si="54"/>
        <v>0</v>
      </c>
      <c r="AC91" s="48">
        <f t="shared" si="54"/>
        <v>0</v>
      </c>
      <c r="AD91" s="48">
        <f t="shared" si="54"/>
        <v>1</v>
      </c>
      <c r="AE91" s="48">
        <f t="shared" si="54"/>
        <v>4</v>
      </c>
      <c r="AF91" s="48">
        <f t="shared" si="54"/>
        <v>4</v>
      </c>
      <c r="AG91" s="41">
        <f t="shared" si="48"/>
        <v>-4</v>
      </c>
      <c r="AH91" s="42">
        <f t="shared" si="49"/>
        <v>-0.12903225806451613</v>
      </c>
      <c r="AI91" s="133">
        <f t="shared" si="50"/>
        <v>8</v>
      </c>
      <c r="AJ91" s="142">
        <f t="shared" si="51"/>
        <v>-5</v>
      </c>
      <c r="AM91" s="308"/>
    </row>
    <row r="92" spans="1:39" x14ac:dyDescent="0.25">
      <c r="A92" s="54" t="s">
        <v>10</v>
      </c>
      <c r="B92" s="55">
        <v>70</v>
      </c>
      <c r="C92" s="56">
        <v>70</v>
      </c>
      <c r="D92" s="56">
        <v>72</v>
      </c>
      <c r="E92" s="56">
        <v>70</v>
      </c>
      <c r="F92" s="56">
        <v>65</v>
      </c>
      <c r="G92" s="57">
        <v>65</v>
      </c>
      <c r="H92" s="56">
        <v>65</v>
      </c>
      <c r="I92" s="56">
        <v>65</v>
      </c>
      <c r="J92" s="56">
        <v>66</v>
      </c>
      <c r="K92" s="56">
        <v>66</v>
      </c>
      <c r="L92" s="57">
        <v>65</v>
      </c>
      <c r="M92" s="56">
        <v>65</v>
      </c>
      <c r="N92" s="56">
        <v>66</v>
      </c>
      <c r="O92" s="56">
        <v>65</v>
      </c>
      <c r="P92" s="56">
        <v>65</v>
      </c>
      <c r="Q92" s="57">
        <v>62</v>
      </c>
      <c r="R92" s="56">
        <v>65</v>
      </c>
      <c r="S92" s="56">
        <v>65</v>
      </c>
      <c r="T92" s="56">
        <v>65</v>
      </c>
      <c r="U92" s="56">
        <v>66</v>
      </c>
      <c r="V92" s="57">
        <v>69</v>
      </c>
      <c r="W92" s="56">
        <v>71</v>
      </c>
      <c r="X92" s="56">
        <v>70</v>
      </c>
      <c r="Y92" s="56">
        <v>69</v>
      </c>
      <c r="Z92" s="56">
        <v>69</v>
      </c>
      <c r="AA92" s="57">
        <v>69</v>
      </c>
      <c r="AB92" s="56">
        <v>70</v>
      </c>
      <c r="AC92" s="56">
        <v>70</v>
      </c>
      <c r="AD92" s="56">
        <v>66</v>
      </c>
      <c r="AE92" s="56">
        <v>66</v>
      </c>
      <c r="AF92" s="56">
        <v>67</v>
      </c>
      <c r="AG92" s="58">
        <f t="shared" si="48"/>
        <v>2079</v>
      </c>
      <c r="AH92" s="20">
        <f t="shared" si="49"/>
        <v>67.064516129032256</v>
      </c>
      <c r="AI92" s="122">
        <f t="shared" si="50"/>
        <v>72</v>
      </c>
      <c r="AJ92" s="140">
        <f t="shared" si="51"/>
        <v>62</v>
      </c>
      <c r="AK92" s="82">
        <f>('Max. Temp. Data 1897-1898'!AG92+'Min. Temp. Data 1897-1898'!AG92)/62</f>
        <v>77.193548387096769</v>
      </c>
      <c r="AM92" s="308"/>
    </row>
    <row r="93" spans="1:39" x14ac:dyDescent="0.25">
      <c r="A93" s="12" t="s">
        <v>35</v>
      </c>
      <c r="B93" s="14">
        <v>74</v>
      </c>
      <c r="C93" s="32">
        <v>74</v>
      </c>
      <c r="D93" s="32">
        <v>74</v>
      </c>
      <c r="E93" s="32">
        <v>72</v>
      </c>
      <c r="F93" s="32">
        <v>71</v>
      </c>
      <c r="G93" s="21">
        <v>72</v>
      </c>
      <c r="H93" s="32">
        <v>72</v>
      </c>
      <c r="I93" s="32">
        <v>70</v>
      </c>
      <c r="J93" s="32">
        <v>71</v>
      </c>
      <c r="K93" s="32">
        <v>71</v>
      </c>
      <c r="L93" s="21">
        <v>72</v>
      </c>
      <c r="M93" s="32">
        <v>74</v>
      </c>
      <c r="N93" s="32">
        <v>72</v>
      </c>
      <c r="O93" s="32">
        <v>70</v>
      </c>
      <c r="P93" s="32">
        <v>68</v>
      </c>
      <c r="Q93" s="21">
        <v>69</v>
      </c>
      <c r="R93" s="32">
        <v>70</v>
      </c>
      <c r="S93" s="32">
        <v>71</v>
      </c>
      <c r="T93" s="32">
        <v>74</v>
      </c>
      <c r="U93" s="32">
        <v>72</v>
      </c>
      <c r="V93" s="21">
        <v>72</v>
      </c>
      <c r="W93" s="32">
        <v>72</v>
      </c>
      <c r="X93" s="32">
        <v>72</v>
      </c>
      <c r="Y93" s="32">
        <v>76</v>
      </c>
      <c r="Z93" s="32">
        <v>73</v>
      </c>
      <c r="AA93" s="21">
        <v>74</v>
      </c>
      <c r="AB93" s="32">
        <v>70</v>
      </c>
      <c r="AC93" s="32">
        <v>68</v>
      </c>
      <c r="AD93" s="32">
        <v>70</v>
      </c>
      <c r="AE93" s="32">
        <v>71</v>
      </c>
      <c r="AF93" s="32">
        <v>70</v>
      </c>
      <c r="AG93" s="29">
        <f t="shared" si="48"/>
        <v>2221</v>
      </c>
      <c r="AH93" s="30">
        <f t="shared" si="49"/>
        <v>71.645161290322577</v>
      </c>
      <c r="AI93" s="123">
        <f t="shared" si="50"/>
        <v>76</v>
      </c>
      <c r="AJ93" s="143">
        <f t="shared" si="51"/>
        <v>68</v>
      </c>
      <c r="AK93" s="82">
        <f>('Max. Temp. Data 1897-1898'!AG93+'Min. Temp. Data 1897-1898'!AG93)/62</f>
        <v>79.241935483870961</v>
      </c>
      <c r="AL93" s="196">
        <f>AK92-AK93</f>
        <v>-2.0483870967741922</v>
      </c>
      <c r="AM93" s="308"/>
    </row>
    <row r="94" spans="1:39" ht="13.8" thickBot="1" x14ac:dyDescent="0.3">
      <c r="A94" s="36" t="s">
        <v>6</v>
      </c>
      <c r="B94" s="17">
        <f t="shared" ref="B94:AF94" si="55">B92-B93</f>
        <v>-4</v>
      </c>
      <c r="C94" s="16">
        <f t="shared" si="55"/>
        <v>-4</v>
      </c>
      <c r="D94" s="16">
        <f t="shared" si="55"/>
        <v>-2</v>
      </c>
      <c r="E94" s="16">
        <f t="shared" si="55"/>
        <v>-2</v>
      </c>
      <c r="F94" s="16">
        <f t="shared" si="55"/>
        <v>-6</v>
      </c>
      <c r="G94" s="23">
        <f t="shared" si="55"/>
        <v>-7</v>
      </c>
      <c r="H94" s="16">
        <f t="shared" si="55"/>
        <v>-7</v>
      </c>
      <c r="I94" s="16">
        <f t="shared" si="55"/>
        <v>-5</v>
      </c>
      <c r="J94" s="16">
        <f t="shared" si="55"/>
        <v>-5</v>
      </c>
      <c r="K94" s="16">
        <f t="shared" si="55"/>
        <v>-5</v>
      </c>
      <c r="L94" s="23">
        <f t="shared" si="55"/>
        <v>-7</v>
      </c>
      <c r="M94" s="253">
        <f t="shared" si="55"/>
        <v>-9</v>
      </c>
      <c r="N94" s="16">
        <f t="shared" si="55"/>
        <v>-6</v>
      </c>
      <c r="O94" s="16">
        <f t="shared" si="55"/>
        <v>-5</v>
      </c>
      <c r="P94" s="16">
        <f t="shared" si="55"/>
        <v>-3</v>
      </c>
      <c r="Q94" s="23">
        <f t="shared" si="55"/>
        <v>-7</v>
      </c>
      <c r="R94" s="16">
        <f t="shared" si="55"/>
        <v>-5</v>
      </c>
      <c r="S94" s="16">
        <f t="shared" si="55"/>
        <v>-6</v>
      </c>
      <c r="T94" s="16">
        <f t="shared" si="55"/>
        <v>-9</v>
      </c>
      <c r="U94" s="16">
        <f t="shared" si="55"/>
        <v>-6</v>
      </c>
      <c r="V94" s="23">
        <f t="shared" si="55"/>
        <v>-3</v>
      </c>
      <c r="W94" s="16">
        <f t="shared" si="55"/>
        <v>-1</v>
      </c>
      <c r="X94" s="16">
        <f t="shared" si="55"/>
        <v>-2</v>
      </c>
      <c r="Y94" s="16">
        <f t="shared" si="55"/>
        <v>-7</v>
      </c>
      <c r="Z94" s="16">
        <f t="shared" si="55"/>
        <v>-4</v>
      </c>
      <c r="AA94" s="23">
        <f t="shared" si="55"/>
        <v>-5</v>
      </c>
      <c r="AB94" s="16">
        <f t="shared" si="55"/>
        <v>0</v>
      </c>
      <c r="AC94" s="229">
        <f t="shared" si="55"/>
        <v>2</v>
      </c>
      <c r="AD94" s="16">
        <f t="shared" si="55"/>
        <v>-4</v>
      </c>
      <c r="AE94" s="16">
        <f t="shared" si="55"/>
        <v>-5</v>
      </c>
      <c r="AF94" s="45">
        <f t="shared" si="55"/>
        <v>-3</v>
      </c>
      <c r="AG94" s="25">
        <f t="shared" si="48"/>
        <v>-142</v>
      </c>
      <c r="AH94" s="24">
        <f t="shared" si="49"/>
        <v>-4.580645161290323</v>
      </c>
      <c r="AI94" s="137">
        <f t="shared" si="50"/>
        <v>2</v>
      </c>
      <c r="AJ94" s="146">
        <f t="shared" si="51"/>
        <v>-9</v>
      </c>
      <c r="AM94" s="308"/>
    </row>
    <row r="95" spans="1:39" ht="15.6" x14ac:dyDescent="0.3">
      <c r="A95" s="37" t="s">
        <v>13</v>
      </c>
      <c r="B95" s="18"/>
      <c r="C95" s="11"/>
      <c r="D95" s="11"/>
      <c r="E95" s="11"/>
      <c r="F95" s="11"/>
      <c r="G95" s="19"/>
      <c r="H95" s="11"/>
      <c r="I95" s="11"/>
      <c r="J95" s="11"/>
      <c r="K95" s="11"/>
      <c r="L95" s="19"/>
      <c r="M95" s="11"/>
      <c r="N95" s="11"/>
      <c r="O95" s="11"/>
      <c r="P95" s="11"/>
      <c r="Q95" s="19"/>
      <c r="R95" s="11"/>
      <c r="S95" s="11"/>
      <c r="T95" s="11"/>
      <c r="U95" s="11"/>
      <c r="V95" s="19"/>
      <c r="W95" s="11"/>
      <c r="X95" s="11"/>
      <c r="Y95" s="11"/>
      <c r="Z95" s="11"/>
      <c r="AA95" s="19"/>
      <c r="AB95" s="11"/>
      <c r="AC95" s="11"/>
      <c r="AD95" s="11"/>
      <c r="AE95" s="11"/>
      <c r="AF95" s="11"/>
      <c r="AG95" s="8"/>
      <c r="AH95" s="6"/>
      <c r="AI95" s="131"/>
      <c r="AJ95" s="139"/>
    </row>
    <row r="96" spans="1:39" x14ac:dyDescent="0.25">
      <c r="A96" s="54" t="s">
        <v>10</v>
      </c>
      <c r="B96" s="55">
        <v>66</v>
      </c>
      <c r="C96" s="56">
        <v>66</v>
      </c>
      <c r="D96" s="56">
        <v>67</v>
      </c>
      <c r="E96" s="56">
        <v>66</v>
      </c>
      <c r="F96" s="56">
        <v>65</v>
      </c>
      <c r="G96" s="57">
        <v>57</v>
      </c>
      <c r="H96" s="56">
        <v>65</v>
      </c>
      <c r="I96" s="56">
        <v>65</v>
      </c>
      <c r="J96" s="56">
        <v>65</v>
      </c>
      <c r="K96" s="88">
        <v>65</v>
      </c>
      <c r="L96" s="105">
        <v>67</v>
      </c>
      <c r="M96" s="56">
        <v>65</v>
      </c>
      <c r="N96" s="56">
        <v>63</v>
      </c>
      <c r="O96" s="56">
        <v>68</v>
      </c>
      <c r="P96" s="56">
        <v>70</v>
      </c>
      <c r="Q96" s="57">
        <v>70</v>
      </c>
      <c r="R96" s="56">
        <v>63</v>
      </c>
      <c r="S96" s="56">
        <v>60</v>
      </c>
      <c r="T96" s="56">
        <v>65</v>
      </c>
      <c r="U96" s="56">
        <v>63</v>
      </c>
      <c r="V96" s="87">
        <v>63</v>
      </c>
      <c r="W96" s="56">
        <v>64</v>
      </c>
      <c r="X96" s="56">
        <v>63</v>
      </c>
      <c r="Y96" s="56">
        <v>63</v>
      </c>
      <c r="Z96" s="56">
        <v>62</v>
      </c>
      <c r="AA96" s="57">
        <v>61</v>
      </c>
      <c r="AB96" s="56">
        <v>62</v>
      </c>
      <c r="AC96" s="56">
        <v>65</v>
      </c>
      <c r="AD96" s="56">
        <v>67</v>
      </c>
      <c r="AE96" s="56">
        <v>62</v>
      </c>
      <c r="AF96" s="56">
        <v>68</v>
      </c>
      <c r="AG96" s="58">
        <f t="shared" ref="AG96:AG107" si="56">SUM(B96:AF96)</f>
        <v>2001</v>
      </c>
      <c r="AH96" s="20">
        <f t="shared" ref="AH96:AH107" si="57">AVERAGE(B96:AF96)</f>
        <v>64.548387096774192</v>
      </c>
      <c r="AI96" s="122">
        <f t="shared" ref="AI96:AI107" si="58">MAX(B96:AF96)</f>
        <v>70</v>
      </c>
      <c r="AJ96" s="140">
        <f t="shared" ref="AJ96:AJ107" si="59">MIN(B96:AF96)</f>
        <v>57</v>
      </c>
      <c r="AK96" s="82">
        <f>('Max. Temp. Data 1897-1898'!AG96+'Min. Temp. Data 1897-1898'!AG96)/62</f>
        <v>76.370967741935488</v>
      </c>
    </row>
    <row r="97" spans="1:39" x14ac:dyDescent="0.25">
      <c r="A97" s="12" t="s">
        <v>7</v>
      </c>
      <c r="B97" s="14">
        <v>66</v>
      </c>
      <c r="C97" s="9">
        <v>66</v>
      </c>
      <c r="D97" s="9">
        <v>67</v>
      </c>
      <c r="E97" s="9">
        <v>66</v>
      </c>
      <c r="F97" s="9">
        <v>65</v>
      </c>
      <c r="G97" s="21">
        <v>57</v>
      </c>
      <c r="H97" s="9">
        <v>65</v>
      </c>
      <c r="I97" s="9">
        <v>65</v>
      </c>
      <c r="J97" s="9">
        <v>65</v>
      </c>
      <c r="K97" s="9">
        <v>65</v>
      </c>
      <c r="L97" s="21">
        <v>67</v>
      </c>
      <c r="M97" s="9">
        <v>65</v>
      </c>
      <c r="N97" s="9">
        <v>63</v>
      </c>
      <c r="O97" s="9">
        <v>68</v>
      </c>
      <c r="P97" s="9">
        <v>70</v>
      </c>
      <c r="Q97" s="21">
        <v>70</v>
      </c>
      <c r="R97" s="9">
        <v>63</v>
      </c>
      <c r="S97" s="9">
        <v>60</v>
      </c>
      <c r="T97" s="9">
        <v>65</v>
      </c>
      <c r="U97" s="9">
        <v>63</v>
      </c>
      <c r="V97" s="21">
        <v>63</v>
      </c>
      <c r="W97" s="9">
        <v>64</v>
      </c>
      <c r="X97" s="9">
        <v>63</v>
      </c>
      <c r="Y97" s="9">
        <v>63</v>
      </c>
      <c r="Z97" s="9">
        <v>62</v>
      </c>
      <c r="AA97" s="21">
        <v>61</v>
      </c>
      <c r="AB97" s="9">
        <v>62</v>
      </c>
      <c r="AC97" s="9">
        <v>65</v>
      </c>
      <c r="AD97" s="9">
        <v>67</v>
      </c>
      <c r="AE97" s="9">
        <v>62</v>
      </c>
      <c r="AF97" s="9">
        <v>68</v>
      </c>
      <c r="AG97" s="29">
        <f t="shared" si="56"/>
        <v>2001</v>
      </c>
      <c r="AH97" s="30">
        <f t="shared" si="57"/>
        <v>64.548387096774192</v>
      </c>
      <c r="AI97" s="123">
        <f t="shared" si="58"/>
        <v>70</v>
      </c>
      <c r="AJ97" s="143">
        <f t="shared" si="59"/>
        <v>57</v>
      </c>
      <c r="AK97" s="82">
        <f>('Max. Temp. Data 1897-1898'!AG97+'Min. Temp. Data 1897-1898'!AG97)/62</f>
        <v>76.370967741935488</v>
      </c>
      <c r="AL97" s="196">
        <f>AK96-AK97</f>
        <v>0</v>
      </c>
    </row>
    <row r="98" spans="1:39" x14ac:dyDescent="0.25">
      <c r="A98" s="39" t="s">
        <v>6</v>
      </c>
      <c r="B98" s="47">
        <f t="shared" ref="B98:AF98" si="60">B96-B97</f>
        <v>0</v>
      </c>
      <c r="C98" s="48">
        <f t="shared" si="60"/>
        <v>0</v>
      </c>
      <c r="D98" s="48">
        <f t="shared" si="60"/>
        <v>0</v>
      </c>
      <c r="E98" s="48">
        <f t="shared" si="60"/>
        <v>0</v>
      </c>
      <c r="F98" s="48">
        <f t="shared" si="60"/>
        <v>0</v>
      </c>
      <c r="G98" s="40">
        <f t="shared" si="60"/>
        <v>0</v>
      </c>
      <c r="H98" s="48">
        <f t="shared" si="60"/>
        <v>0</v>
      </c>
      <c r="I98" s="48">
        <f t="shared" si="60"/>
        <v>0</v>
      </c>
      <c r="J98" s="48">
        <f t="shared" si="60"/>
        <v>0</v>
      </c>
      <c r="K98" s="48">
        <f t="shared" si="60"/>
        <v>0</v>
      </c>
      <c r="L98" s="40">
        <f t="shared" si="60"/>
        <v>0</v>
      </c>
      <c r="M98" s="48">
        <f t="shared" si="60"/>
        <v>0</v>
      </c>
      <c r="N98" s="48">
        <f t="shared" si="60"/>
        <v>0</v>
      </c>
      <c r="O98" s="48">
        <f t="shared" si="60"/>
        <v>0</v>
      </c>
      <c r="P98" s="48">
        <f t="shared" si="60"/>
        <v>0</v>
      </c>
      <c r="Q98" s="40">
        <f t="shared" si="60"/>
        <v>0</v>
      </c>
      <c r="R98" s="48">
        <f t="shared" si="60"/>
        <v>0</v>
      </c>
      <c r="S98" s="48">
        <f t="shared" si="60"/>
        <v>0</v>
      </c>
      <c r="T98" s="48">
        <f t="shared" si="60"/>
        <v>0</v>
      </c>
      <c r="U98" s="48">
        <f t="shared" si="60"/>
        <v>0</v>
      </c>
      <c r="V98" s="40">
        <f t="shared" si="60"/>
        <v>0</v>
      </c>
      <c r="W98" s="48">
        <f t="shared" si="60"/>
        <v>0</v>
      </c>
      <c r="X98" s="48">
        <f t="shared" si="60"/>
        <v>0</v>
      </c>
      <c r="Y98" s="48">
        <f t="shared" si="60"/>
        <v>0</v>
      </c>
      <c r="Z98" s="48">
        <f t="shared" si="60"/>
        <v>0</v>
      </c>
      <c r="AA98" s="40">
        <f t="shared" si="60"/>
        <v>0</v>
      </c>
      <c r="AB98" s="48">
        <f t="shared" si="60"/>
        <v>0</v>
      </c>
      <c r="AC98" s="48">
        <f t="shared" si="60"/>
        <v>0</v>
      </c>
      <c r="AD98" s="48">
        <f t="shared" si="60"/>
        <v>0</v>
      </c>
      <c r="AE98" s="48">
        <f t="shared" si="60"/>
        <v>0</v>
      </c>
      <c r="AF98" s="48">
        <f t="shared" si="60"/>
        <v>0</v>
      </c>
      <c r="AG98" s="41">
        <f t="shared" si="56"/>
        <v>0</v>
      </c>
      <c r="AH98" s="42">
        <f t="shared" si="57"/>
        <v>0</v>
      </c>
      <c r="AI98" s="133">
        <f t="shared" si="58"/>
        <v>0</v>
      </c>
      <c r="AJ98" s="142">
        <f t="shared" si="59"/>
        <v>0</v>
      </c>
    </row>
    <row r="99" spans="1:39" x14ac:dyDescent="0.25">
      <c r="A99" s="54" t="s">
        <v>10</v>
      </c>
      <c r="B99" s="55">
        <v>66</v>
      </c>
      <c r="C99" s="56">
        <v>66</v>
      </c>
      <c r="D99" s="56">
        <v>67</v>
      </c>
      <c r="E99" s="56">
        <v>66</v>
      </c>
      <c r="F99" s="56">
        <v>65</v>
      </c>
      <c r="G99" s="57">
        <v>57</v>
      </c>
      <c r="H99" s="56">
        <v>65</v>
      </c>
      <c r="I99" s="56">
        <v>65</v>
      </c>
      <c r="J99" s="56">
        <v>65</v>
      </c>
      <c r="K99" s="88">
        <v>65</v>
      </c>
      <c r="L99" s="105">
        <v>67</v>
      </c>
      <c r="M99" s="56">
        <v>65</v>
      </c>
      <c r="N99" s="56">
        <v>63</v>
      </c>
      <c r="O99" s="56">
        <v>68</v>
      </c>
      <c r="P99" s="56">
        <v>70</v>
      </c>
      <c r="Q99" s="57">
        <v>70</v>
      </c>
      <c r="R99" s="56">
        <v>63</v>
      </c>
      <c r="S99" s="56">
        <v>60</v>
      </c>
      <c r="T99" s="56">
        <v>65</v>
      </c>
      <c r="U99" s="56">
        <v>63</v>
      </c>
      <c r="V99" s="87">
        <v>63</v>
      </c>
      <c r="W99" s="56">
        <v>64</v>
      </c>
      <c r="X99" s="56">
        <v>63</v>
      </c>
      <c r="Y99" s="56">
        <v>63</v>
      </c>
      <c r="Z99" s="56">
        <v>62</v>
      </c>
      <c r="AA99" s="57">
        <v>61</v>
      </c>
      <c r="AB99" s="56">
        <v>62</v>
      </c>
      <c r="AC99" s="56">
        <v>65</v>
      </c>
      <c r="AD99" s="56">
        <v>67</v>
      </c>
      <c r="AE99" s="56">
        <v>62</v>
      </c>
      <c r="AF99" s="56">
        <v>68</v>
      </c>
      <c r="AG99" s="58">
        <f t="shared" si="56"/>
        <v>2001</v>
      </c>
      <c r="AH99" s="20">
        <f t="shared" si="57"/>
        <v>64.548387096774192</v>
      </c>
      <c r="AI99" s="122">
        <f t="shared" si="58"/>
        <v>70</v>
      </c>
      <c r="AJ99" s="140">
        <f t="shared" si="59"/>
        <v>57</v>
      </c>
      <c r="AK99" s="82">
        <f>('Max. Temp. Data 1897-1898'!AG99+'Min. Temp. Data 1897-1898'!AG99)/62</f>
        <v>76.370967741935488</v>
      </c>
      <c r="AM99" s="355"/>
    </row>
    <row r="100" spans="1:39" x14ac:dyDescent="0.25">
      <c r="A100" s="35" t="s">
        <v>45</v>
      </c>
      <c r="B100" s="15">
        <v>69</v>
      </c>
      <c r="C100" s="28">
        <v>69</v>
      </c>
      <c r="D100" s="28">
        <v>63</v>
      </c>
      <c r="E100" s="28">
        <v>69</v>
      </c>
      <c r="F100" s="28">
        <v>71</v>
      </c>
      <c r="G100" s="22">
        <v>64</v>
      </c>
      <c r="H100" s="28">
        <v>56</v>
      </c>
      <c r="I100" s="28">
        <v>62</v>
      </c>
      <c r="J100" s="28">
        <v>63</v>
      </c>
      <c r="K100" s="28">
        <v>68</v>
      </c>
      <c r="L100" s="22">
        <v>66</v>
      </c>
      <c r="M100" s="28">
        <v>64</v>
      </c>
      <c r="N100" s="28">
        <v>63</v>
      </c>
      <c r="O100" s="28">
        <v>65</v>
      </c>
      <c r="P100" s="28">
        <v>69</v>
      </c>
      <c r="Q100" s="22">
        <v>71</v>
      </c>
      <c r="R100" s="28">
        <v>60</v>
      </c>
      <c r="S100" s="28">
        <v>60</v>
      </c>
      <c r="T100" s="28">
        <v>63</v>
      </c>
      <c r="U100" s="28">
        <v>66</v>
      </c>
      <c r="V100" s="21">
        <v>63</v>
      </c>
      <c r="W100" s="28">
        <v>65</v>
      </c>
      <c r="X100" s="28">
        <v>63</v>
      </c>
      <c r="Y100" s="28">
        <v>61</v>
      </c>
      <c r="Z100" s="28">
        <v>60</v>
      </c>
      <c r="AA100" s="22">
        <v>64</v>
      </c>
      <c r="AB100" s="28">
        <v>61</v>
      </c>
      <c r="AC100" s="28">
        <v>66</v>
      </c>
      <c r="AD100" s="28">
        <v>59</v>
      </c>
      <c r="AE100" s="28">
        <v>65</v>
      </c>
      <c r="AF100" s="28">
        <v>67</v>
      </c>
      <c r="AG100" s="29">
        <f t="shared" si="56"/>
        <v>1995</v>
      </c>
      <c r="AH100" s="30">
        <f t="shared" si="57"/>
        <v>64.354838709677423</v>
      </c>
      <c r="AI100" s="123">
        <f t="shared" si="58"/>
        <v>71</v>
      </c>
      <c r="AJ100" s="143">
        <f t="shared" si="59"/>
        <v>56</v>
      </c>
      <c r="AK100" s="82">
        <f>('Max. Temp. Data 1897-1898'!AG100+'Min. Temp. Data 1897-1898'!AG100)/62</f>
        <v>77.951612903225808</v>
      </c>
      <c r="AL100" s="196">
        <f>AK99-AK100</f>
        <v>-1.5806451612903203</v>
      </c>
      <c r="AM100" s="355"/>
    </row>
    <row r="101" spans="1:39" x14ac:dyDescent="0.25">
      <c r="A101" s="39" t="s">
        <v>6</v>
      </c>
      <c r="B101" s="47">
        <f t="shared" ref="B101:AF101" si="61">B99-B100</f>
        <v>-3</v>
      </c>
      <c r="C101" s="48">
        <f t="shared" si="61"/>
        <v>-3</v>
      </c>
      <c r="D101" s="48">
        <f t="shared" si="61"/>
        <v>4</v>
      </c>
      <c r="E101" s="48">
        <f t="shared" si="61"/>
        <v>-3</v>
      </c>
      <c r="F101" s="48">
        <f t="shared" si="61"/>
        <v>-6</v>
      </c>
      <c r="G101" s="306">
        <f t="shared" si="61"/>
        <v>-7</v>
      </c>
      <c r="H101" s="236">
        <f t="shared" si="61"/>
        <v>9</v>
      </c>
      <c r="I101" s="48">
        <f t="shared" si="61"/>
        <v>3</v>
      </c>
      <c r="J101" s="48">
        <f t="shared" si="61"/>
        <v>2</v>
      </c>
      <c r="K101" s="48">
        <f t="shared" si="61"/>
        <v>-3</v>
      </c>
      <c r="L101" s="40">
        <f t="shared" si="61"/>
        <v>1</v>
      </c>
      <c r="M101" s="48">
        <f t="shared" si="61"/>
        <v>1</v>
      </c>
      <c r="N101" s="48">
        <f t="shared" si="61"/>
        <v>0</v>
      </c>
      <c r="O101" s="48">
        <f t="shared" si="61"/>
        <v>3</v>
      </c>
      <c r="P101" s="48">
        <f t="shared" si="61"/>
        <v>1</v>
      </c>
      <c r="Q101" s="40">
        <f t="shared" si="61"/>
        <v>-1</v>
      </c>
      <c r="R101" s="48">
        <f t="shared" si="61"/>
        <v>3</v>
      </c>
      <c r="S101" s="48">
        <f t="shared" si="61"/>
        <v>0</v>
      </c>
      <c r="T101" s="48">
        <f t="shared" si="61"/>
        <v>2</v>
      </c>
      <c r="U101" s="48">
        <f t="shared" si="61"/>
        <v>-3</v>
      </c>
      <c r="V101" s="40">
        <f t="shared" si="61"/>
        <v>0</v>
      </c>
      <c r="W101" s="48">
        <f t="shared" si="61"/>
        <v>-1</v>
      </c>
      <c r="X101" s="48">
        <f t="shared" si="61"/>
        <v>0</v>
      </c>
      <c r="Y101" s="48">
        <f t="shared" si="61"/>
        <v>2</v>
      </c>
      <c r="Z101" s="48">
        <f t="shared" si="61"/>
        <v>2</v>
      </c>
      <c r="AA101" s="40">
        <f t="shared" si="61"/>
        <v>-3</v>
      </c>
      <c r="AB101" s="48">
        <f t="shared" si="61"/>
        <v>1</v>
      </c>
      <c r="AC101" s="48">
        <f t="shared" si="61"/>
        <v>-1</v>
      </c>
      <c r="AD101" s="48">
        <f t="shared" si="61"/>
        <v>8</v>
      </c>
      <c r="AE101" s="48">
        <f t="shared" si="61"/>
        <v>-3</v>
      </c>
      <c r="AF101" s="48">
        <f t="shared" si="61"/>
        <v>1</v>
      </c>
      <c r="AG101" s="41">
        <f t="shared" si="56"/>
        <v>6</v>
      </c>
      <c r="AH101" s="42">
        <f t="shared" si="57"/>
        <v>0.19354838709677419</v>
      </c>
      <c r="AI101" s="133">
        <f t="shared" si="58"/>
        <v>9</v>
      </c>
      <c r="AJ101" s="142">
        <f t="shared" si="59"/>
        <v>-7</v>
      </c>
      <c r="AM101" s="355"/>
    </row>
    <row r="102" spans="1:39" x14ac:dyDescent="0.25">
      <c r="A102" s="54" t="s">
        <v>10</v>
      </c>
      <c r="B102" s="55">
        <v>66</v>
      </c>
      <c r="C102" s="56">
        <v>66</v>
      </c>
      <c r="D102" s="56">
        <v>67</v>
      </c>
      <c r="E102" s="56">
        <v>66</v>
      </c>
      <c r="F102" s="56">
        <v>65</v>
      </c>
      <c r="G102" s="57">
        <v>57</v>
      </c>
      <c r="H102" s="56">
        <v>65</v>
      </c>
      <c r="I102" s="56">
        <v>65</v>
      </c>
      <c r="J102" s="56">
        <v>65</v>
      </c>
      <c r="K102" s="88">
        <v>65</v>
      </c>
      <c r="L102" s="105">
        <v>67</v>
      </c>
      <c r="M102" s="56">
        <v>65</v>
      </c>
      <c r="N102" s="56">
        <v>63</v>
      </c>
      <c r="O102" s="56">
        <v>68</v>
      </c>
      <c r="P102" s="56">
        <v>70</v>
      </c>
      <c r="Q102" s="57">
        <v>70</v>
      </c>
      <c r="R102" s="56">
        <v>63</v>
      </c>
      <c r="S102" s="56">
        <v>60</v>
      </c>
      <c r="T102" s="56">
        <v>65</v>
      </c>
      <c r="U102" s="56">
        <v>63</v>
      </c>
      <c r="V102" s="87">
        <v>63</v>
      </c>
      <c r="W102" s="56">
        <v>64</v>
      </c>
      <c r="X102" s="56">
        <v>63</v>
      </c>
      <c r="Y102" s="56">
        <v>63</v>
      </c>
      <c r="Z102" s="56">
        <v>62</v>
      </c>
      <c r="AA102" s="57">
        <v>61</v>
      </c>
      <c r="AB102" s="56">
        <v>62</v>
      </c>
      <c r="AC102" s="56">
        <v>65</v>
      </c>
      <c r="AD102" s="56">
        <v>67</v>
      </c>
      <c r="AE102" s="56">
        <v>62</v>
      </c>
      <c r="AF102" s="56">
        <v>68</v>
      </c>
      <c r="AG102" s="58">
        <f t="shared" si="56"/>
        <v>2001</v>
      </c>
      <c r="AH102" s="20">
        <f t="shared" si="57"/>
        <v>64.548387096774192</v>
      </c>
      <c r="AI102" s="122">
        <f t="shared" si="58"/>
        <v>70</v>
      </c>
      <c r="AJ102" s="140">
        <f t="shared" si="59"/>
        <v>57</v>
      </c>
      <c r="AK102" s="82">
        <f>('Max. Temp. Data 1897-1898'!AG102+'Min. Temp. Data 1897-1898'!AG102)/62</f>
        <v>76.370967741935488</v>
      </c>
      <c r="AM102" s="355"/>
    </row>
    <row r="103" spans="1:39" x14ac:dyDescent="0.25">
      <c r="A103" s="12" t="s">
        <v>9</v>
      </c>
      <c r="B103" s="15">
        <v>70</v>
      </c>
      <c r="C103" s="28">
        <v>68</v>
      </c>
      <c r="D103" s="28">
        <v>63</v>
      </c>
      <c r="E103" s="28">
        <v>70</v>
      </c>
      <c r="F103" s="28">
        <v>69</v>
      </c>
      <c r="G103" s="22">
        <v>64</v>
      </c>
      <c r="H103" s="28">
        <v>56</v>
      </c>
      <c r="I103" s="28">
        <v>59</v>
      </c>
      <c r="J103" s="28">
        <v>64</v>
      </c>
      <c r="K103" s="28">
        <v>68</v>
      </c>
      <c r="L103" s="22">
        <v>67</v>
      </c>
      <c r="M103" s="28">
        <v>63</v>
      </c>
      <c r="N103" s="28">
        <v>63</v>
      </c>
      <c r="O103" s="28">
        <v>65</v>
      </c>
      <c r="P103" s="28">
        <v>71</v>
      </c>
      <c r="Q103" s="22">
        <v>70</v>
      </c>
      <c r="R103" s="28">
        <v>63</v>
      </c>
      <c r="S103" s="28">
        <v>60</v>
      </c>
      <c r="T103" s="28">
        <v>62</v>
      </c>
      <c r="U103" s="28">
        <v>64</v>
      </c>
      <c r="V103" s="21">
        <v>62</v>
      </c>
      <c r="W103" s="28">
        <v>65</v>
      </c>
      <c r="X103" s="28">
        <v>62</v>
      </c>
      <c r="Y103" s="28">
        <v>65</v>
      </c>
      <c r="Z103" s="28">
        <v>62</v>
      </c>
      <c r="AA103" s="22">
        <v>64</v>
      </c>
      <c r="AB103" s="28">
        <v>62</v>
      </c>
      <c r="AC103" s="28">
        <v>65</v>
      </c>
      <c r="AD103" s="28">
        <v>58</v>
      </c>
      <c r="AE103" s="28">
        <v>65</v>
      </c>
      <c r="AF103" s="28">
        <v>67</v>
      </c>
      <c r="AG103" s="29">
        <f t="shared" si="56"/>
        <v>1996</v>
      </c>
      <c r="AH103" s="30">
        <f t="shared" si="57"/>
        <v>64.387096774193552</v>
      </c>
      <c r="AI103" s="123">
        <f t="shared" si="58"/>
        <v>71</v>
      </c>
      <c r="AJ103" s="143">
        <f t="shared" si="59"/>
        <v>56</v>
      </c>
      <c r="AK103" s="82">
        <f>('Max. Temp. Data 1897-1898'!AG103+'Min. Temp. Data 1897-1898'!AG103)/62</f>
        <v>75.58064516129032</v>
      </c>
      <c r="AL103" s="196">
        <f>AK102-AK103</f>
        <v>0.79032258064516725</v>
      </c>
      <c r="AM103" s="355"/>
    </row>
    <row r="104" spans="1:39" x14ac:dyDescent="0.25">
      <c r="A104" s="164" t="s">
        <v>6</v>
      </c>
      <c r="B104" s="47">
        <f t="shared" ref="B104:AF104" si="62">B102-B103</f>
        <v>-4</v>
      </c>
      <c r="C104" s="48">
        <f t="shared" si="62"/>
        <v>-2</v>
      </c>
      <c r="D104" s="48">
        <f t="shared" si="62"/>
        <v>4</v>
      </c>
      <c r="E104" s="48">
        <f t="shared" si="62"/>
        <v>-4</v>
      </c>
      <c r="F104" s="48">
        <f t="shared" si="62"/>
        <v>-4</v>
      </c>
      <c r="G104" s="306">
        <f t="shared" si="62"/>
        <v>-7</v>
      </c>
      <c r="H104" s="236">
        <f t="shared" si="62"/>
        <v>9</v>
      </c>
      <c r="I104" s="48">
        <f t="shared" si="62"/>
        <v>6</v>
      </c>
      <c r="J104" s="48">
        <f t="shared" si="62"/>
        <v>1</v>
      </c>
      <c r="K104" s="48">
        <f t="shared" si="62"/>
        <v>-3</v>
      </c>
      <c r="L104" s="40">
        <f t="shared" si="62"/>
        <v>0</v>
      </c>
      <c r="M104" s="48">
        <f t="shared" si="62"/>
        <v>2</v>
      </c>
      <c r="N104" s="48">
        <f t="shared" si="62"/>
        <v>0</v>
      </c>
      <c r="O104" s="48">
        <f t="shared" si="62"/>
        <v>3</v>
      </c>
      <c r="P104" s="48">
        <f t="shared" si="62"/>
        <v>-1</v>
      </c>
      <c r="Q104" s="40">
        <f t="shared" si="62"/>
        <v>0</v>
      </c>
      <c r="R104" s="48">
        <f t="shared" si="62"/>
        <v>0</v>
      </c>
      <c r="S104" s="48">
        <f t="shared" si="62"/>
        <v>0</v>
      </c>
      <c r="T104" s="48">
        <f t="shared" si="62"/>
        <v>3</v>
      </c>
      <c r="U104" s="48">
        <f t="shared" si="62"/>
        <v>-1</v>
      </c>
      <c r="V104" s="40">
        <f t="shared" si="62"/>
        <v>1</v>
      </c>
      <c r="W104" s="48">
        <f t="shared" si="62"/>
        <v>-1</v>
      </c>
      <c r="X104" s="48">
        <f t="shared" si="62"/>
        <v>1</v>
      </c>
      <c r="Y104" s="48">
        <f t="shared" si="62"/>
        <v>-2</v>
      </c>
      <c r="Z104" s="48">
        <f t="shared" si="62"/>
        <v>0</v>
      </c>
      <c r="AA104" s="40">
        <f t="shared" si="62"/>
        <v>-3</v>
      </c>
      <c r="AB104" s="48">
        <f t="shared" si="62"/>
        <v>0</v>
      </c>
      <c r="AC104" s="48">
        <f t="shared" si="62"/>
        <v>0</v>
      </c>
      <c r="AD104" s="48">
        <f t="shared" si="62"/>
        <v>9</v>
      </c>
      <c r="AE104" s="48">
        <f t="shared" si="62"/>
        <v>-3</v>
      </c>
      <c r="AF104" s="48">
        <f t="shared" si="62"/>
        <v>1</v>
      </c>
      <c r="AG104" s="41">
        <f t="shared" si="56"/>
        <v>5</v>
      </c>
      <c r="AH104" s="42">
        <f t="shared" si="57"/>
        <v>0.16129032258064516</v>
      </c>
      <c r="AI104" s="133">
        <f t="shared" si="58"/>
        <v>9</v>
      </c>
      <c r="AJ104" s="142">
        <f t="shared" si="59"/>
        <v>-7</v>
      </c>
      <c r="AM104" s="355"/>
    </row>
    <row r="105" spans="1:39" x14ac:dyDescent="0.25">
      <c r="A105" s="54" t="s">
        <v>10</v>
      </c>
      <c r="B105" s="55">
        <v>66</v>
      </c>
      <c r="C105" s="56">
        <v>66</v>
      </c>
      <c r="D105" s="56">
        <v>67</v>
      </c>
      <c r="E105" s="56">
        <v>66</v>
      </c>
      <c r="F105" s="56">
        <v>65</v>
      </c>
      <c r="G105" s="57">
        <v>57</v>
      </c>
      <c r="H105" s="56">
        <v>65</v>
      </c>
      <c r="I105" s="56">
        <v>65</v>
      </c>
      <c r="J105" s="56">
        <v>65</v>
      </c>
      <c r="K105" s="88">
        <v>65</v>
      </c>
      <c r="L105" s="105">
        <v>67</v>
      </c>
      <c r="M105" s="56">
        <v>65</v>
      </c>
      <c r="N105" s="56">
        <v>63</v>
      </c>
      <c r="O105" s="56">
        <v>68</v>
      </c>
      <c r="P105" s="56">
        <v>70</v>
      </c>
      <c r="Q105" s="57">
        <v>70</v>
      </c>
      <c r="R105" s="56">
        <v>63</v>
      </c>
      <c r="S105" s="56">
        <v>60</v>
      </c>
      <c r="T105" s="56">
        <v>65</v>
      </c>
      <c r="U105" s="56">
        <v>63</v>
      </c>
      <c r="V105" s="57">
        <v>63</v>
      </c>
      <c r="W105" s="56">
        <v>64</v>
      </c>
      <c r="X105" s="56">
        <v>63</v>
      </c>
      <c r="Y105" s="56">
        <v>63</v>
      </c>
      <c r="Z105" s="56">
        <v>62</v>
      </c>
      <c r="AA105" s="57">
        <v>61</v>
      </c>
      <c r="AB105" s="56">
        <v>62</v>
      </c>
      <c r="AC105" s="56">
        <v>65</v>
      </c>
      <c r="AD105" s="56">
        <v>67</v>
      </c>
      <c r="AE105" s="56">
        <v>62</v>
      </c>
      <c r="AF105" s="56">
        <v>68</v>
      </c>
      <c r="AG105" s="58">
        <f t="shared" si="56"/>
        <v>2001</v>
      </c>
      <c r="AH105" s="20">
        <f t="shared" si="57"/>
        <v>64.548387096774192</v>
      </c>
      <c r="AI105" s="122">
        <f t="shared" si="58"/>
        <v>70</v>
      </c>
      <c r="AJ105" s="140">
        <f t="shared" si="59"/>
        <v>57</v>
      </c>
      <c r="AK105" s="82">
        <f>('Max. Temp. Data 1897-1898'!AG105+'Min. Temp. Data 1897-1898'!AG105)/62</f>
        <v>76.370967741935488</v>
      </c>
      <c r="AM105" s="308"/>
    </row>
    <row r="106" spans="1:39" x14ac:dyDescent="0.25">
      <c r="A106" s="12" t="s">
        <v>35</v>
      </c>
      <c r="B106" s="14">
        <v>72</v>
      </c>
      <c r="C106" s="32">
        <v>66</v>
      </c>
      <c r="D106" s="32">
        <v>69</v>
      </c>
      <c r="E106" s="32">
        <v>72</v>
      </c>
      <c r="F106" s="32">
        <v>72</v>
      </c>
      <c r="G106" s="21">
        <v>69</v>
      </c>
      <c r="H106" s="32">
        <v>68</v>
      </c>
      <c r="I106" s="32">
        <v>70</v>
      </c>
      <c r="J106" s="32">
        <v>69</v>
      </c>
      <c r="K106" s="32">
        <v>71</v>
      </c>
      <c r="L106" s="21">
        <v>68</v>
      </c>
      <c r="M106" s="32">
        <v>73</v>
      </c>
      <c r="N106" s="32">
        <v>70</v>
      </c>
      <c r="O106" s="32">
        <v>73</v>
      </c>
      <c r="P106" s="32">
        <v>71</v>
      </c>
      <c r="Q106" s="21">
        <v>73</v>
      </c>
      <c r="R106" s="32">
        <v>71</v>
      </c>
      <c r="S106" s="32">
        <v>71</v>
      </c>
      <c r="T106" s="32">
        <v>70</v>
      </c>
      <c r="U106" s="32">
        <v>70</v>
      </c>
      <c r="V106" s="21">
        <v>70</v>
      </c>
      <c r="W106" s="32">
        <v>70</v>
      </c>
      <c r="X106" s="32">
        <v>68</v>
      </c>
      <c r="Y106" s="32">
        <v>66</v>
      </c>
      <c r="Z106" s="32">
        <v>67</v>
      </c>
      <c r="AA106" s="21">
        <v>69</v>
      </c>
      <c r="AB106" s="32">
        <v>70</v>
      </c>
      <c r="AC106" s="32">
        <v>72</v>
      </c>
      <c r="AD106" s="32">
        <v>67</v>
      </c>
      <c r="AE106" s="32">
        <v>68</v>
      </c>
      <c r="AF106" s="32">
        <v>70</v>
      </c>
      <c r="AG106" s="29">
        <f t="shared" si="56"/>
        <v>2165</v>
      </c>
      <c r="AH106" s="30">
        <f t="shared" si="57"/>
        <v>69.838709677419359</v>
      </c>
      <c r="AI106" s="123">
        <f t="shared" si="58"/>
        <v>73</v>
      </c>
      <c r="AJ106" s="143">
        <f t="shared" si="59"/>
        <v>66</v>
      </c>
      <c r="AK106" s="82">
        <f>('Max. Temp. Data 1897-1898'!AG106+'Min. Temp. Data 1897-1898'!AG106)/62</f>
        <v>77.387096774193552</v>
      </c>
      <c r="AL106" s="196">
        <f>AK105-AK106</f>
        <v>-1.0161290322580641</v>
      </c>
      <c r="AM106" s="308"/>
    </row>
    <row r="107" spans="1:39" ht="13.8" thickBot="1" x14ac:dyDescent="0.3">
      <c r="A107" s="36" t="s">
        <v>6</v>
      </c>
      <c r="B107" s="17">
        <f t="shared" ref="B107:AF107" si="63">B105-B106</f>
        <v>-6</v>
      </c>
      <c r="C107" s="229">
        <f t="shared" si="63"/>
        <v>0</v>
      </c>
      <c r="D107" s="16">
        <f t="shared" si="63"/>
        <v>-2</v>
      </c>
      <c r="E107" s="16">
        <f t="shared" si="63"/>
        <v>-6</v>
      </c>
      <c r="F107" s="16">
        <f t="shared" si="63"/>
        <v>-7</v>
      </c>
      <c r="G107" s="305">
        <f t="shared" si="63"/>
        <v>-12</v>
      </c>
      <c r="H107" s="16">
        <f t="shared" si="63"/>
        <v>-3</v>
      </c>
      <c r="I107" s="16">
        <f t="shared" si="63"/>
        <v>-5</v>
      </c>
      <c r="J107" s="16">
        <f t="shared" si="63"/>
        <v>-4</v>
      </c>
      <c r="K107" s="16">
        <f t="shared" si="63"/>
        <v>-6</v>
      </c>
      <c r="L107" s="23">
        <f t="shared" si="63"/>
        <v>-1</v>
      </c>
      <c r="M107" s="16">
        <f t="shared" si="63"/>
        <v>-8</v>
      </c>
      <c r="N107" s="16">
        <f t="shared" si="63"/>
        <v>-7</v>
      </c>
      <c r="O107" s="16">
        <f t="shared" si="63"/>
        <v>-5</v>
      </c>
      <c r="P107" s="16">
        <f t="shared" si="63"/>
        <v>-1</v>
      </c>
      <c r="Q107" s="23">
        <f t="shared" si="63"/>
        <v>-3</v>
      </c>
      <c r="R107" s="16">
        <f t="shared" si="63"/>
        <v>-8</v>
      </c>
      <c r="S107" s="16">
        <f t="shared" si="63"/>
        <v>-11</v>
      </c>
      <c r="T107" s="16">
        <f t="shared" si="63"/>
        <v>-5</v>
      </c>
      <c r="U107" s="16">
        <f t="shared" si="63"/>
        <v>-7</v>
      </c>
      <c r="V107" s="23">
        <f t="shared" si="63"/>
        <v>-7</v>
      </c>
      <c r="W107" s="16">
        <f t="shared" si="63"/>
        <v>-6</v>
      </c>
      <c r="X107" s="16">
        <f t="shared" si="63"/>
        <v>-5</v>
      </c>
      <c r="Y107" s="16">
        <f t="shared" si="63"/>
        <v>-3</v>
      </c>
      <c r="Z107" s="16">
        <f t="shared" si="63"/>
        <v>-5</v>
      </c>
      <c r="AA107" s="23">
        <f t="shared" si="63"/>
        <v>-8</v>
      </c>
      <c r="AB107" s="16">
        <f t="shared" si="63"/>
        <v>-8</v>
      </c>
      <c r="AC107" s="16">
        <f t="shared" si="63"/>
        <v>-7</v>
      </c>
      <c r="AD107" s="229">
        <f t="shared" si="63"/>
        <v>0</v>
      </c>
      <c r="AE107" s="16">
        <f t="shared" si="63"/>
        <v>-6</v>
      </c>
      <c r="AF107" s="45">
        <f t="shared" si="63"/>
        <v>-2</v>
      </c>
      <c r="AG107" s="25">
        <f t="shared" si="56"/>
        <v>-164</v>
      </c>
      <c r="AH107" s="24">
        <f t="shared" si="57"/>
        <v>-5.290322580645161</v>
      </c>
      <c r="AI107" s="137">
        <f t="shared" si="58"/>
        <v>0</v>
      </c>
      <c r="AJ107" s="146">
        <f t="shared" si="59"/>
        <v>-12</v>
      </c>
      <c r="AM107" s="308"/>
    </row>
    <row r="108" spans="1:39" ht="15.6" x14ac:dyDescent="0.3">
      <c r="A108" s="37" t="s">
        <v>11</v>
      </c>
      <c r="B108" s="18">
        <v>1</v>
      </c>
      <c r="C108" s="11">
        <v>2</v>
      </c>
      <c r="D108" s="11">
        <v>3</v>
      </c>
      <c r="E108" s="11">
        <v>4</v>
      </c>
      <c r="F108" s="11">
        <v>5</v>
      </c>
      <c r="G108" s="19">
        <v>6</v>
      </c>
      <c r="H108" s="11">
        <v>7</v>
      </c>
      <c r="I108" s="11">
        <v>8</v>
      </c>
      <c r="J108" s="11">
        <v>9</v>
      </c>
      <c r="K108" s="11">
        <v>10</v>
      </c>
      <c r="L108" s="19">
        <v>11</v>
      </c>
      <c r="M108" s="11">
        <v>12</v>
      </c>
      <c r="N108" s="11">
        <v>13</v>
      </c>
      <c r="O108" s="11">
        <v>14</v>
      </c>
      <c r="P108" s="11">
        <v>15</v>
      </c>
      <c r="Q108" s="19">
        <v>16</v>
      </c>
      <c r="R108" s="11">
        <v>17</v>
      </c>
      <c r="S108" s="11">
        <v>18</v>
      </c>
      <c r="T108" s="11">
        <v>19</v>
      </c>
      <c r="U108" s="11">
        <v>20</v>
      </c>
      <c r="V108" s="19">
        <v>21</v>
      </c>
      <c r="W108" s="11">
        <v>22</v>
      </c>
      <c r="X108" s="11">
        <v>23</v>
      </c>
      <c r="Y108" s="11">
        <v>24</v>
      </c>
      <c r="Z108" s="11">
        <v>25</v>
      </c>
      <c r="AA108" s="19">
        <v>26</v>
      </c>
      <c r="AB108" s="11">
        <v>27</v>
      </c>
      <c r="AC108" s="11">
        <v>28</v>
      </c>
      <c r="AD108" s="11">
        <v>29</v>
      </c>
      <c r="AE108" s="11">
        <v>30</v>
      </c>
      <c r="AF108" s="197">
        <v>31</v>
      </c>
      <c r="AG108" s="8" t="s">
        <v>0</v>
      </c>
      <c r="AH108" s="6" t="s">
        <v>1</v>
      </c>
      <c r="AI108" s="131" t="s">
        <v>2</v>
      </c>
      <c r="AJ108" s="139" t="s">
        <v>3</v>
      </c>
    </row>
    <row r="109" spans="1:39" x14ac:dyDescent="0.25">
      <c r="A109" s="54" t="s">
        <v>10</v>
      </c>
      <c r="B109" s="55">
        <v>66</v>
      </c>
      <c r="C109" s="56">
        <v>70</v>
      </c>
      <c r="D109" s="56">
        <v>66</v>
      </c>
      <c r="E109" s="56">
        <v>61</v>
      </c>
      <c r="F109" s="56">
        <v>56</v>
      </c>
      <c r="G109" s="57">
        <v>54</v>
      </c>
      <c r="H109" s="56">
        <v>57</v>
      </c>
      <c r="I109" s="56">
        <v>58</v>
      </c>
      <c r="J109" s="56">
        <v>64</v>
      </c>
      <c r="K109" s="56">
        <v>64</v>
      </c>
      <c r="L109" s="57">
        <v>69</v>
      </c>
      <c r="M109" s="56">
        <v>72</v>
      </c>
      <c r="N109" s="56">
        <v>71</v>
      </c>
      <c r="O109" s="56">
        <v>73</v>
      </c>
      <c r="P109" s="56">
        <v>69</v>
      </c>
      <c r="Q109" s="57">
        <v>65</v>
      </c>
      <c r="R109" s="56">
        <v>68</v>
      </c>
      <c r="S109" s="56">
        <v>58</v>
      </c>
      <c r="T109" s="56">
        <v>56</v>
      </c>
      <c r="U109" s="56">
        <v>55</v>
      </c>
      <c r="V109" s="57">
        <v>47</v>
      </c>
      <c r="W109" s="56">
        <v>49</v>
      </c>
      <c r="X109" s="56">
        <v>54</v>
      </c>
      <c r="Y109" s="56">
        <v>55</v>
      </c>
      <c r="Z109" s="56">
        <v>53</v>
      </c>
      <c r="AA109" s="57">
        <v>58</v>
      </c>
      <c r="AB109" s="56">
        <v>57</v>
      </c>
      <c r="AC109" s="56">
        <v>50</v>
      </c>
      <c r="AD109" s="56">
        <v>44</v>
      </c>
      <c r="AE109" s="56">
        <v>45</v>
      </c>
      <c r="AF109" s="51"/>
      <c r="AG109" s="58">
        <f>SUM(B109:AF109)</f>
        <v>1784</v>
      </c>
      <c r="AH109" s="20">
        <f>AVERAGE(B109:AF109)</f>
        <v>59.466666666666669</v>
      </c>
      <c r="AI109" s="122">
        <f>MAX(B109:AF109)</f>
        <v>73</v>
      </c>
      <c r="AJ109" s="140">
        <f>MIN(B109:AF109)</f>
        <v>44</v>
      </c>
      <c r="AK109" s="82">
        <f>('Max. Temp. Data 1897-1898'!AG109+'Min. Temp. Data 1897-1898'!AG109)/60</f>
        <v>71.583333333333329</v>
      </c>
    </row>
    <row r="110" spans="1:39" x14ac:dyDescent="0.25">
      <c r="A110" s="12" t="s">
        <v>56</v>
      </c>
      <c r="B110" s="15">
        <v>66</v>
      </c>
      <c r="C110" s="3">
        <v>70</v>
      </c>
      <c r="D110" s="3">
        <v>66</v>
      </c>
      <c r="E110" s="3">
        <v>61</v>
      </c>
      <c r="F110" s="3">
        <v>56</v>
      </c>
      <c r="G110" s="22">
        <v>54</v>
      </c>
      <c r="H110" s="3">
        <v>57</v>
      </c>
      <c r="I110" s="3">
        <v>58</v>
      </c>
      <c r="J110" s="3">
        <v>64</v>
      </c>
      <c r="K110" s="3">
        <v>64</v>
      </c>
      <c r="L110" s="22">
        <v>69</v>
      </c>
      <c r="M110" s="3">
        <v>72</v>
      </c>
      <c r="N110" s="3">
        <v>71</v>
      </c>
      <c r="O110" s="3">
        <v>73</v>
      </c>
      <c r="P110" s="3">
        <v>69</v>
      </c>
      <c r="Q110" s="22">
        <v>65</v>
      </c>
      <c r="R110" s="3">
        <v>68</v>
      </c>
      <c r="S110" s="3">
        <v>58</v>
      </c>
      <c r="T110" s="3">
        <v>56</v>
      </c>
      <c r="U110" s="3">
        <v>55</v>
      </c>
      <c r="V110" s="22">
        <v>47</v>
      </c>
      <c r="W110" s="3">
        <v>49</v>
      </c>
      <c r="X110" s="3">
        <v>54</v>
      </c>
      <c r="Y110" s="3">
        <v>55</v>
      </c>
      <c r="Z110" s="3">
        <v>53</v>
      </c>
      <c r="AA110" s="22">
        <v>58</v>
      </c>
      <c r="AB110" s="3">
        <v>57</v>
      </c>
      <c r="AC110" s="3">
        <v>50</v>
      </c>
      <c r="AD110" s="3">
        <v>44</v>
      </c>
      <c r="AE110" s="3">
        <v>45</v>
      </c>
      <c r="AF110" s="51"/>
      <c r="AG110" s="5">
        <f>SUM(B110:AF110)</f>
        <v>1784</v>
      </c>
      <c r="AH110" s="4">
        <f>AVERAGE(B110:AF110)</f>
        <v>59.466666666666669</v>
      </c>
      <c r="AI110" s="132">
        <f>MAX(B110:AF110)</f>
        <v>73</v>
      </c>
      <c r="AJ110" s="141">
        <f>MIN(B110:AF110)</f>
        <v>44</v>
      </c>
      <c r="AK110" s="82">
        <f>('Max. Temp. Data 1897-1898'!AG110+'Min. Temp. Data 1897-1898'!AG110)/60</f>
        <v>71.583333333333329</v>
      </c>
      <c r="AL110" s="196">
        <f>AK109-AK110</f>
        <v>0</v>
      </c>
    </row>
    <row r="111" spans="1:39" x14ac:dyDescent="0.25">
      <c r="A111" s="43" t="s">
        <v>6</v>
      </c>
      <c r="B111" s="47">
        <f>B110-B109</f>
        <v>0</v>
      </c>
      <c r="C111" s="48">
        <f t="shared" ref="C111:AE111" si="64">C110-C109</f>
        <v>0</v>
      </c>
      <c r="D111" s="48">
        <f t="shared" si="64"/>
        <v>0</v>
      </c>
      <c r="E111" s="48">
        <f t="shared" si="64"/>
        <v>0</v>
      </c>
      <c r="F111" s="48">
        <f t="shared" si="64"/>
        <v>0</v>
      </c>
      <c r="G111" s="48">
        <f t="shared" si="64"/>
        <v>0</v>
      </c>
      <c r="H111" s="48">
        <f t="shared" si="64"/>
        <v>0</v>
      </c>
      <c r="I111" s="48">
        <f t="shared" si="64"/>
        <v>0</v>
      </c>
      <c r="J111" s="48">
        <f t="shared" si="64"/>
        <v>0</v>
      </c>
      <c r="K111" s="48">
        <f t="shared" si="64"/>
        <v>0</v>
      </c>
      <c r="L111" s="48">
        <f t="shared" si="64"/>
        <v>0</v>
      </c>
      <c r="M111" s="48">
        <f t="shared" si="64"/>
        <v>0</v>
      </c>
      <c r="N111" s="48">
        <f t="shared" si="64"/>
        <v>0</v>
      </c>
      <c r="O111" s="48">
        <f t="shared" si="64"/>
        <v>0</v>
      </c>
      <c r="P111" s="48">
        <f t="shared" si="64"/>
        <v>0</v>
      </c>
      <c r="Q111" s="48">
        <f t="shared" si="64"/>
        <v>0</v>
      </c>
      <c r="R111" s="48">
        <f t="shared" si="64"/>
        <v>0</v>
      </c>
      <c r="S111" s="48">
        <f t="shared" si="64"/>
        <v>0</v>
      </c>
      <c r="T111" s="48">
        <f t="shared" si="64"/>
        <v>0</v>
      </c>
      <c r="U111" s="48">
        <f t="shared" si="64"/>
        <v>0</v>
      </c>
      <c r="V111" s="48">
        <f t="shared" si="64"/>
        <v>0</v>
      </c>
      <c r="W111" s="48">
        <f t="shared" si="64"/>
        <v>0</v>
      </c>
      <c r="X111" s="48">
        <f t="shared" si="64"/>
        <v>0</v>
      </c>
      <c r="Y111" s="48">
        <f t="shared" si="64"/>
        <v>0</v>
      </c>
      <c r="Z111" s="48">
        <f t="shared" si="64"/>
        <v>0</v>
      </c>
      <c r="AA111" s="48">
        <f t="shared" si="64"/>
        <v>0</v>
      </c>
      <c r="AB111" s="48">
        <f t="shared" si="64"/>
        <v>0</v>
      </c>
      <c r="AC111" s="236">
        <f t="shared" si="64"/>
        <v>0</v>
      </c>
      <c r="AD111" s="48">
        <f t="shared" si="64"/>
        <v>0</v>
      </c>
      <c r="AE111" s="48">
        <f t="shared" si="64"/>
        <v>0</v>
      </c>
      <c r="AF111" s="51"/>
      <c r="AG111" s="41">
        <f>SUM(B111:AF111)</f>
        <v>0</v>
      </c>
      <c r="AH111" s="42">
        <f>AVERAGE(B111:AF111)</f>
        <v>0</v>
      </c>
      <c r="AI111" s="133">
        <f>MAX(B111:AF111)</f>
        <v>0</v>
      </c>
      <c r="AJ111" s="142">
        <f>MIN(B111:AF111)</f>
        <v>0</v>
      </c>
    </row>
    <row r="112" spans="1:39" x14ac:dyDescent="0.25">
      <c r="A112" s="54" t="s">
        <v>10</v>
      </c>
      <c r="B112" s="55">
        <v>66</v>
      </c>
      <c r="C112" s="56">
        <v>70</v>
      </c>
      <c r="D112" s="56">
        <v>66</v>
      </c>
      <c r="E112" s="56">
        <v>61</v>
      </c>
      <c r="F112" s="56">
        <v>56</v>
      </c>
      <c r="G112" s="57">
        <v>54</v>
      </c>
      <c r="H112" s="56">
        <v>57</v>
      </c>
      <c r="I112" s="56">
        <v>58</v>
      </c>
      <c r="J112" s="56">
        <v>64</v>
      </c>
      <c r="K112" s="56">
        <v>64</v>
      </c>
      <c r="L112" s="57">
        <v>69</v>
      </c>
      <c r="M112" s="56">
        <v>72</v>
      </c>
      <c r="N112" s="56">
        <v>71</v>
      </c>
      <c r="O112" s="56">
        <v>73</v>
      </c>
      <c r="P112" s="56">
        <v>69</v>
      </c>
      <c r="Q112" s="57">
        <v>65</v>
      </c>
      <c r="R112" s="56">
        <v>68</v>
      </c>
      <c r="S112" s="56">
        <v>58</v>
      </c>
      <c r="T112" s="56">
        <v>56</v>
      </c>
      <c r="U112" s="56">
        <v>55</v>
      </c>
      <c r="V112" s="57">
        <v>47</v>
      </c>
      <c r="W112" s="56">
        <v>49</v>
      </c>
      <c r="X112" s="56">
        <v>54</v>
      </c>
      <c r="Y112" s="56">
        <v>55</v>
      </c>
      <c r="Z112" s="56">
        <v>53</v>
      </c>
      <c r="AA112" s="57">
        <v>58</v>
      </c>
      <c r="AB112" s="56">
        <v>57</v>
      </c>
      <c r="AC112" s="56">
        <v>50</v>
      </c>
      <c r="AD112" s="56">
        <v>44</v>
      </c>
      <c r="AE112" s="56">
        <v>45</v>
      </c>
      <c r="AF112" s="38"/>
      <c r="AG112" s="58">
        <f t="shared" ref="AG112:AG120" si="65">SUM(B112:AF112)</f>
        <v>1784</v>
      </c>
      <c r="AH112" s="20">
        <f t="shared" ref="AH112:AH120" si="66">AVERAGE(B112:AF112)</f>
        <v>59.466666666666669</v>
      </c>
      <c r="AI112" s="122">
        <f t="shared" ref="AI112:AI120" si="67">MAX(B112:AF112)</f>
        <v>73</v>
      </c>
      <c r="AJ112" s="140">
        <f t="shared" ref="AJ112:AJ120" si="68">MIN(B112:AF112)</f>
        <v>44</v>
      </c>
      <c r="AK112" s="82">
        <f>('Max. Temp. Data 1897-1898'!AG112+'Min. Temp. Data 1897-1898'!AG112)/60</f>
        <v>71.583333333333329</v>
      </c>
      <c r="AM112" s="355"/>
    </row>
    <row r="113" spans="1:39" x14ac:dyDescent="0.25">
      <c r="A113" s="35" t="s">
        <v>8</v>
      </c>
      <c r="B113" s="15">
        <v>67</v>
      </c>
      <c r="C113" s="3">
        <v>68</v>
      </c>
      <c r="D113" s="3">
        <v>63</v>
      </c>
      <c r="E113" s="3">
        <v>60</v>
      </c>
      <c r="F113" s="3">
        <v>54</v>
      </c>
      <c r="G113" s="22">
        <v>53</v>
      </c>
      <c r="H113" s="3">
        <v>59</v>
      </c>
      <c r="I113" s="3">
        <v>59</v>
      </c>
      <c r="J113" s="3">
        <v>65</v>
      </c>
      <c r="K113" s="3">
        <v>64</v>
      </c>
      <c r="L113" s="22">
        <v>66</v>
      </c>
      <c r="M113" s="3">
        <v>73</v>
      </c>
      <c r="N113" s="3">
        <v>69</v>
      </c>
      <c r="O113" s="3">
        <v>69</v>
      </c>
      <c r="P113" s="3">
        <v>67</v>
      </c>
      <c r="Q113" s="22">
        <v>63</v>
      </c>
      <c r="R113" s="3">
        <v>69</v>
      </c>
      <c r="S113" s="3">
        <v>55</v>
      </c>
      <c r="T113" s="3">
        <v>54</v>
      </c>
      <c r="U113" s="3">
        <v>53</v>
      </c>
      <c r="V113" s="22">
        <v>44</v>
      </c>
      <c r="W113" s="3">
        <v>53</v>
      </c>
      <c r="X113" s="3">
        <v>56</v>
      </c>
      <c r="Y113" s="3">
        <v>55</v>
      </c>
      <c r="Z113" s="3">
        <v>55</v>
      </c>
      <c r="AA113" s="22">
        <v>61</v>
      </c>
      <c r="AB113" s="3">
        <v>63</v>
      </c>
      <c r="AC113" s="3">
        <v>45</v>
      </c>
      <c r="AD113" s="3">
        <v>43</v>
      </c>
      <c r="AE113" s="3">
        <v>47</v>
      </c>
      <c r="AF113" s="38"/>
      <c r="AG113" s="29">
        <f t="shared" si="65"/>
        <v>1772</v>
      </c>
      <c r="AH113" s="30">
        <f t="shared" si="66"/>
        <v>59.06666666666667</v>
      </c>
      <c r="AI113" s="123">
        <f t="shared" si="67"/>
        <v>73</v>
      </c>
      <c r="AJ113" s="143">
        <f t="shared" si="68"/>
        <v>43</v>
      </c>
      <c r="AK113" s="82">
        <f>('Max. Temp. Data 1897-1898'!AG113+'Min. Temp. Data 1897-1898'!AG113)/60</f>
        <v>72.55</v>
      </c>
      <c r="AL113" s="196">
        <f>AK112-AK113</f>
        <v>-0.96666666666666856</v>
      </c>
      <c r="AM113" s="355"/>
    </row>
    <row r="114" spans="1:39" x14ac:dyDescent="0.25">
      <c r="A114" s="39" t="s">
        <v>6</v>
      </c>
      <c r="B114" s="47">
        <f t="shared" ref="B114:AE114" si="69">B112-B113</f>
        <v>-1</v>
      </c>
      <c r="C114" s="48">
        <f t="shared" si="69"/>
        <v>2</v>
      </c>
      <c r="D114" s="48">
        <f t="shared" si="69"/>
        <v>3</v>
      </c>
      <c r="E114" s="48">
        <f t="shared" si="69"/>
        <v>1</v>
      </c>
      <c r="F114" s="48">
        <f t="shared" si="69"/>
        <v>2</v>
      </c>
      <c r="G114" s="40">
        <f t="shared" si="69"/>
        <v>1</v>
      </c>
      <c r="H114" s="48">
        <f t="shared" si="69"/>
        <v>-2</v>
      </c>
      <c r="I114" s="48">
        <f t="shared" si="69"/>
        <v>-1</v>
      </c>
      <c r="J114" s="48">
        <f t="shared" si="69"/>
        <v>-1</v>
      </c>
      <c r="K114" s="48">
        <f t="shared" si="69"/>
        <v>0</v>
      </c>
      <c r="L114" s="40">
        <f t="shared" si="69"/>
        <v>3</v>
      </c>
      <c r="M114" s="48">
        <f t="shared" si="69"/>
        <v>-1</v>
      </c>
      <c r="N114" s="48">
        <f t="shared" si="69"/>
        <v>2</v>
      </c>
      <c r="O114" s="48">
        <f t="shared" si="69"/>
        <v>4</v>
      </c>
      <c r="P114" s="48">
        <f t="shared" si="69"/>
        <v>2</v>
      </c>
      <c r="Q114" s="40">
        <f t="shared" si="69"/>
        <v>2</v>
      </c>
      <c r="R114" s="48">
        <f t="shared" si="69"/>
        <v>-1</v>
      </c>
      <c r="S114" s="48">
        <f t="shared" si="69"/>
        <v>3</v>
      </c>
      <c r="T114" s="48">
        <f t="shared" si="69"/>
        <v>2</v>
      </c>
      <c r="U114" s="48">
        <f t="shared" si="69"/>
        <v>2</v>
      </c>
      <c r="V114" s="40">
        <f t="shared" si="69"/>
        <v>3</v>
      </c>
      <c r="W114" s="301">
        <f t="shared" si="69"/>
        <v>-4</v>
      </c>
      <c r="X114" s="48">
        <f t="shared" si="69"/>
        <v>-2</v>
      </c>
      <c r="Y114" s="48">
        <f t="shared" si="69"/>
        <v>0</v>
      </c>
      <c r="Z114" s="48">
        <f t="shared" si="69"/>
        <v>-2</v>
      </c>
      <c r="AA114" s="40">
        <f t="shared" si="69"/>
        <v>-3</v>
      </c>
      <c r="AB114" s="48">
        <f t="shared" si="69"/>
        <v>-6</v>
      </c>
      <c r="AC114" s="48">
        <f t="shared" si="69"/>
        <v>5</v>
      </c>
      <c r="AD114" s="48">
        <f t="shared" si="69"/>
        <v>1</v>
      </c>
      <c r="AE114" s="48">
        <f t="shared" si="69"/>
        <v>-2</v>
      </c>
      <c r="AF114" s="38"/>
      <c r="AG114" s="41">
        <f t="shared" si="65"/>
        <v>12</v>
      </c>
      <c r="AH114" s="42">
        <f t="shared" si="66"/>
        <v>0.4</v>
      </c>
      <c r="AI114" s="133">
        <f t="shared" si="67"/>
        <v>5</v>
      </c>
      <c r="AJ114" s="142">
        <f t="shared" si="68"/>
        <v>-6</v>
      </c>
      <c r="AM114" s="355"/>
    </row>
    <row r="115" spans="1:39" x14ac:dyDescent="0.25">
      <c r="A115" s="54" t="s">
        <v>10</v>
      </c>
      <c r="B115" s="55">
        <v>66</v>
      </c>
      <c r="C115" s="56">
        <v>70</v>
      </c>
      <c r="D115" s="56">
        <v>66</v>
      </c>
      <c r="E115" s="56">
        <v>61</v>
      </c>
      <c r="F115" s="56">
        <v>56</v>
      </c>
      <c r="G115" s="57">
        <v>54</v>
      </c>
      <c r="H115" s="56">
        <v>57</v>
      </c>
      <c r="I115" s="56">
        <v>58</v>
      </c>
      <c r="J115" s="56">
        <v>64</v>
      </c>
      <c r="K115" s="56">
        <v>64</v>
      </c>
      <c r="L115" s="57">
        <v>69</v>
      </c>
      <c r="M115" s="56">
        <v>72</v>
      </c>
      <c r="N115" s="56">
        <v>71</v>
      </c>
      <c r="O115" s="56">
        <v>73</v>
      </c>
      <c r="P115" s="56">
        <v>69</v>
      </c>
      <c r="Q115" s="57">
        <v>65</v>
      </c>
      <c r="R115" s="56">
        <v>68</v>
      </c>
      <c r="S115" s="56">
        <v>58</v>
      </c>
      <c r="T115" s="56">
        <v>56</v>
      </c>
      <c r="U115" s="56">
        <v>55</v>
      </c>
      <c r="V115" s="57">
        <v>47</v>
      </c>
      <c r="W115" s="56">
        <v>49</v>
      </c>
      <c r="X115" s="56">
        <v>54</v>
      </c>
      <c r="Y115" s="56">
        <v>55</v>
      </c>
      <c r="Z115" s="56">
        <v>53</v>
      </c>
      <c r="AA115" s="57">
        <v>58</v>
      </c>
      <c r="AB115" s="56">
        <v>57</v>
      </c>
      <c r="AC115" s="56">
        <v>50</v>
      </c>
      <c r="AD115" s="56">
        <v>44</v>
      </c>
      <c r="AE115" s="56">
        <v>45</v>
      </c>
      <c r="AF115" s="38"/>
      <c r="AG115" s="58">
        <f t="shared" si="65"/>
        <v>1784</v>
      </c>
      <c r="AH115" s="20">
        <f t="shared" si="66"/>
        <v>59.466666666666669</v>
      </c>
      <c r="AI115" s="122">
        <f t="shared" si="67"/>
        <v>73</v>
      </c>
      <c r="AJ115" s="140">
        <f t="shared" si="68"/>
        <v>44</v>
      </c>
      <c r="AK115" s="82">
        <f>('Max. Temp. Data 1897-1898'!AG115+'Min. Temp. Data 1897-1898'!AG115)/60</f>
        <v>71.583333333333329</v>
      </c>
      <c r="AM115" s="355"/>
    </row>
    <row r="116" spans="1:39" x14ac:dyDescent="0.25">
      <c r="A116" s="12" t="s">
        <v>12</v>
      </c>
      <c r="B116" s="15">
        <v>67</v>
      </c>
      <c r="C116" s="3">
        <v>68</v>
      </c>
      <c r="D116" s="3">
        <v>62</v>
      </c>
      <c r="E116" s="3">
        <v>54</v>
      </c>
      <c r="F116" s="3">
        <v>48</v>
      </c>
      <c r="G116" s="3">
        <v>54</v>
      </c>
      <c r="H116" s="3">
        <v>58</v>
      </c>
      <c r="I116" s="3">
        <v>59</v>
      </c>
      <c r="J116" s="3">
        <v>65</v>
      </c>
      <c r="K116" s="3">
        <v>65</v>
      </c>
      <c r="L116" s="3">
        <v>65</v>
      </c>
      <c r="M116" s="3">
        <v>72</v>
      </c>
      <c r="N116" s="3">
        <v>69</v>
      </c>
      <c r="O116" s="3">
        <v>69</v>
      </c>
      <c r="P116" s="3">
        <v>68</v>
      </c>
      <c r="Q116" s="3">
        <v>62</v>
      </c>
      <c r="R116" s="3">
        <v>65</v>
      </c>
      <c r="S116" s="3">
        <v>54</v>
      </c>
      <c r="T116" s="3">
        <v>52</v>
      </c>
      <c r="U116" s="3">
        <v>53</v>
      </c>
      <c r="V116" s="3">
        <v>44</v>
      </c>
      <c r="W116" s="3">
        <v>47</v>
      </c>
      <c r="X116" s="3">
        <v>51</v>
      </c>
      <c r="Y116" s="3">
        <v>50</v>
      </c>
      <c r="Z116" s="3">
        <v>48</v>
      </c>
      <c r="AA116" s="3">
        <v>55</v>
      </c>
      <c r="AB116" s="3">
        <v>53</v>
      </c>
      <c r="AC116" s="3">
        <v>43</v>
      </c>
      <c r="AD116" s="3">
        <v>38</v>
      </c>
      <c r="AE116" s="3">
        <v>41</v>
      </c>
      <c r="AF116" s="38"/>
      <c r="AG116" s="29">
        <f t="shared" si="65"/>
        <v>1699</v>
      </c>
      <c r="AH116" s="30">
        <f t="shared" si="66"/>
        <v>56.633333333333333</v>
      </c>
      <c r="AI116" s="123">
        <f t="shared" si="67"/>
        <v>72</v>
      </c>
      <c r="AJ116" s="143">
        <f t="shared" si="68"/>
        <v>38</v>
      </c>
      <c r="AK116" s="82">
        <f>('Max. Temp. Data 1897-1898'!AG116+'Min. Temp. Data 1897-1898'!AG116)/60</f>
        <v>69.216666666666669</v>
      </c>
      <c r="AL116" s="196">
        <f>AK115-AK116</f>
        <v>2.36666666666666</v>
      </c>
      <c r="AM116" s="355"/>
    </row>
    <row r="117" spans="1:39" x14ac:dyDescent="0.25">
      <c r="A117" s="164" t="s">
        <v>6</v>
      </c>
      <c r="B117" s="47">
        <f t="shared" ref="B117:AE117" si="70">B115-B116</f>
        <v>-1</v>
      </c>
      <c r="C117" s="48">
        <f t="shared" si="70"/>
        <v>2</v>
      </c>
      <c r="D117" s="48">
        <f t="shared" si="70"/>
        <v>4</v>
      </c>
      <c r="E117" s="48">
        <f t="shared" si="70"/>
        <v>7</v>
      </c>
      <c r="F117" s="48">
        <f t="shared" si="70"/>
        <v>8</v>
      </c>
      <c r="G117" s="306">
        <f t="shared" si="70"/>
        <v>0</v>
      </c>
      <c r="H117" s="48">
        <f t="shared" si="70"/>
        <v>-1</v>
      </c>
      <c r="I117" s="48">
        <f t="shared" si="70"/>
        <v>-1</v>
      </c>
      <c r="J117" s="48">
        <f t="shared" si="70"/>
        <v>-1</v>
      </c>
      <c r="K117" s="301">
        <f t="shared" si="70"/>
        <v>-1</v>
      </c>
      <c r="L117" s="40">
        <f t="shared" si="70"/>
        <v>4</v>
      </c>
      <c r="M117" s="48">
        <f t="shared" si="70"/>
        <v>0</v>
      </c>
      <c r="N117" s="48">
        <f t="shared" si="70"/>
        <v>2</v>
      </c>
      <c r="O117" s="48">
        <f t="shared" si="70"/>
        <v>4</v>
      </c>
      <c r="P117" s="301">
        <f t="shared" si="70"/>
        <v>1</v>
      </c>
      <c r="Q117" s="40">
        <f t="shared" si="70"/>
        <v>3</v>
      </c>
      <c r="R117" s="48">
        <f t="shared" si="70"/>
        <v>3</v>
      </c>
      <c r="S117" s="48">
        <f t="shared" si="70"/>
        <v>4</v>
      </c>
      <c r="T117" s="48">
        <f t="shared" si="70"/>
        <v>4</v>
      </c>
      <c r="U117" s="48">
        <f t="shared" si="70"/>
        <v>2</v>
      </c>
      <c r="V117" s="40">
        <f t="shared" si="70"/>
        <v>3</v>
      </c>
      <c r="W117" s="301">
        <f t="shared" si="70"/>
        <v>2</v>
      </c>
      <c r="X117" s="48">
        <f t="shared" si="70"/>
        <v>3</v>
      </c>
      <c r="Y117" s="48">
        <f t="shared" si="70"/>
        <v>5</v>
      </c>
      <c r="Z117" s="48">
        <f t="shared" si="70"/>
        <v>5</v>
      </c>
      <c r="AA117" s="40">
        <f t="shared" si="70"/>
        <v>3</v>
      </c>
      <c r="AB117" s="236">
        <f t="shared" si="70"/>
        <v>4</v>
      </c>
      <c r="AC117" s="48">
        <f t="shared" si="70"/>
        <v>7</v>
      </c>
      <c r="AD117" s="48">
        <f t="shared" si="70"/>
        <v>6</v>
      </c>
      <c r="AE117" s="48">
        <f t="shared" si="70"/>
        <v>4</v>
      </c>
      <c r="AF117" s="38"/>
      <c r="AG117" s="41">
        <f t="shared" si="65"/>
        <v>85</v>
      </c>
      <c r="AH117" s="42">
        <f t="shared" si="66"/>
        <v>2.8333333333333335</v>
      </c>
      <c r="AI117" s="133">
        <f t="shared" si="67"/>
        <v>8</v>
      </c>
      <c r="AJ117" s="142">
        <f t="shared" si="68"/>
        <v>-1</v>
      </c>
      <c r="AM117" s="355"/>
    </row>
    <row r="118" spans="1:39" x14ac:dyDescent="0.25">
      <c r="A118" s="54" t="s">
        <v>10</v>
      </c>
      <c r="B118" s="55">
        <v>66</v>
      </c>
      <c r="C118" s="56">
        <v>70</v>
      </c>
      <c r="D118" s="56">
        <v>66</v>
      </c>
      <c r="E118" s="56">
        <v>61</v>
      </c>
      <c r="F118" s="56">
        <v>56</v>
      </c>
      <c r="G118" s="57">
        <v>54</v>
      </c>
      <c r="H118" s="56">
        <v>57</v>
      </c>
      <c r="I118" s="56">
        <v>58</v>
      </c>
      <c r="J118" s="56">
        <v>64</v>
      </c>
      <c r="K118" s="56">
        <v>64</v>
      </c>
      <c r="L118" s="57">
        <v>69</v>
      </c>
      <c r="M118" s="56">
        <v>72</v>
      </c>
      <c r="N118" s="56">
        <v>71</v>
      </c>
      <c r="O118" s="56">
        <v>73</v>
      </c>
      <c r="P118" s="56">
        <v>69</v>
      </c>
      <c r="Q118" s="57">
        <v>65</v>
      </c>
      <c r="R118" s="56">
        <v>68</v>
      </c>
      <c r="S118" s="56">
        <v>58</v>
      </c>
      <c r="T118" s="56">
        <v>56</v>
      </c>
      <c r="U118" s="56">
        <v>55</v>
      </c>
      <c r="V118" s="57">
        <v>47</v>
      </c>
      <c r="W118" s="56">
        <v>49</v>
      </c>
      <c r="X118" s="56">
        <v>54</v>
      </c>
      <c r="Y118" s="56">
        <v>55</v>
      </c>
      <c r="Z118" s="56">
        <v>53</v>
      </c>
      <c r="AA118" s="57">
        <v>58</v>
      </c>
      <c r="AB118" s="56">
        <v>57</v>
      </c>
      <c r="AC118" s="56">
        <v>50</v>
      </c>
      <c r="AD118" s="56">
        <v>44</v>
      </c>
      <c r="AE118" s="56">
        <v>45</v>
      </c>
      <c r="AF118" s="38"/>
      <c r="AG118" s="58">
        <f t="shared" si="65"/>
        <v>1784</v>
      </c>
      <c r="AH118" s="20">
        <f t="shared" si="66"/>
        <v>59.466666666666669</v>
      </c>
      <c r="AI118" s="122">
        <f t="shared" si="67"/>
        <v>73</v>
      </c>
      <c r="AJ118" s="140">
        <f t="shared" si="68"/>
        <v>44</v>
      </c>
      <c r="AK118" s="82">
        <f>('Max. Temp. Data 1897-1898'!AG118+'Min. Temp. Data 1897-1898'!AG118)/60</f>
        <v>71.583333333333329</v>
      </c>
      <c r="AM118" s="308"/>
    </row>
    <row r="119" spans="1:39" x14ac:dyDescent="0.25">
      <c r="A119" s="12" t="s">
        <v>35</v>
      </c>
      <c r="B119" s="15">
        <v>70</v>
      </c>
      <c r="C119" s="3">
        <v>69</v>
      </c>
      <c r="D119" s="3">
        <v>66</v>
      </c>
      <c r="E119" s="3">
        <v>66</v>
      </c>
      <c r="F119" s="3">
        <v>65</v>
      </c>
      <c r="G119" s="3">
        <v>65</v>
      </c>
      <c r="H119" s="3">
        <v>64</v>
      </c>
      <c r="I119" s="3">
        <v>68</v>
      </c>
      <c r="J119" s="3">
        <v>70</v>
      </c>
      <c r="K119" s="3">
        <v>69</v>
      </c>
      <c r="L119" s="3">
        <v>71</v>
      </c>
      <c r="M119" s="3">
        <v>72</v>
      </c>
      <c r="N119" s="3">
        <v>73</v>
      </c>
      <c r="O119" s="3">
        <v>74</v>
      </c>
      <c r="P119" s="3">
        <v>68</v>
      </c>
      <c r="Q119" s="3">
        <v>65</v>
      </c>
      <c r="R119" s="3">
        <v>71</v>
      </c>
      <c r="S119" s="3">
        <v>58</v>
      </c>
      <c r="T119" s="3">
        <v>57</v>
      </c>
      <c r="U119" s="3">
        <v>60</v>
      </c>
      <c r="V119" s="3">
        <v>53</v>
      </c>
      <c r="W119" s="3">
        <v>56</v>
      </c>
      <c r="X119" s="3">
        <v>57</v>
      </c>
      <c r="Y119" s="3">
        <v>54</v>
      </c>
      <c r="Z119" s="3">
        <v>61</v>
      </c>
      <c r="AA119" s="3">
        <v>61</v>
      </c>
      <c r="AB119" s="3">
        <v>62</v>
      </c>
      <c r="AC119" s="3">
        <v>54</v>
      </c>
      <c r="AD119" s="3">
        <v>49</v>
      </c>
      <c r="AE119" s="3">
        <v>56</v>
      </c>
      <c r="AF119" s="38"/>
      <c r="AG119" s="29">
        <f t="shared" si="65"/>
        <v>1904</v>
      </c>
      <c r="AH119" s="30">
        <f t="shared" si="66"/>
        <v>63.466666666666669</v>
      </c>
      <c r="AI119" s="123">
        <f t="shared" si="67"/>
        <v>74</v>
      </c>
      <c r="AJ119" s="143">
        <f t="shared" si="68"/>
        <v>49</v>
      </c>
      <c r="AK119" s="82">
        <f>('Max. Temp. Data 1897-1898'!AG119+'Min. Temp. Data 1897-1898'!AG119)/60</f>
        <v>72.150000000000006</v>
      </c>
      <c r="AL119" s="196">
        <f>AK118-AK119</f>
        <v>-0.56666666666667709</v>
      </c>
      <c r="AM119" s="308"/>
    </row>
    <row r="120" spans="1:39" ht="13.8" thickBot="1" x14ac:dyDescent="0.3">
      <c r="A120" s="36" t="s">
        <v>6</v>
      </c>
      <c r="B120" s="17">
        <f t="shared" ref="B120:AE120" si="71">B118-B119</f>
        <v>-4</v>
      </c>
      <c r="C120" s="16">
        <f t="shared" si="71"/>
        <v>1</v>
      </c>
      <c r="D120" s="16">
        <f t="shared" si="71"/>
        <v>0</v>
      </c>
      <c r="E120" s="16">
        <f t="shared" si="71"/>
        <v>-5</v>
      </c>
      <c r="F120" s="16">
        <f t="shared" si="71"/>
        <v>-9</v>
      </c>
      <c r="G120" s="305">
        <f t="shared" si="71"/>
        <v>-11</v>
      </c>
      <c r="H120" s="16">
        <f t="shared" si="71"/>
        <v>-7</v>
      </c>
      <c r="I120" s="16">
        <f t="shared" si="71"/>
        <v>-10</v>
      </c>
      <c r="J120" s="16">
        <f t="shared" si="71"/>
        <v>-6</v>
      </c>
      <c r="K120" s="16">
        <f t="shared" si="71"/>
        <v>-5</v>
      </c>
      <c r="L120" s="23">
        <f t="shared" si="71"/>
        <v>-2</v>
      </c>
      <c r="M120" s="16">
        <f t="shared" si="71"/>
        <v>0</v>
      </c>
      <c r="N120" s="16">
        <f t="shared" si="71"/>
        <v>-2</v>
      </c>
      <c r="O120" s="16">
        <f t="shared" si="71"/>
        <v>-1</v>
      </c>
      <c r="P120" s="16">
        <f t="shared" si="71"/>
        <v>1</v>
      </c>
      <c r="Q120" s="23">
        <f t="shared" si="71"/>
        <v>0</v>
      </c>
      <c r="R120" s="16">
        <f t="shared" si="71"/>
        <v>-3</v>
      </c>
      <c r="S120" s="16">
        <f t="shared" si="71"/>
        <v>0</v>
      </c>
      <c r="T120" s="16">
        <f t="shared" si="71"/>
        <v>-1</v>
      </c>
      <c r="U120" s="16">
        <f t="shared" si="71"/>
        <v>-5</v>
      </c>
      <c r="V120" s="23">
        <f t="shared" si="71"/>
        <v>-6</v>
      </c>
      <c r="W120" s="16">
        <f t="shared" si="71"/>
        <v>-7</v>
      </c>
      <c r="X120" s="16">
        <f t="shared" si="71"/>
        <v>-3</v>
      </c>
      <c r="Y120" s="16">
        <f t="shared" si="71"/>
        <v>1</v>
      </c>
      <c r="Z120" s="16">
        <f t="shared" si="71"/>
        <v>-8</v>
      </c>
      <c r="AA120" s="23">
        <f t="shared" si="71"/>
        <v>-3</v>
      </c>
      <c r="AB120" s="229">
        <f t="shared" si="71"/>
        <v>-5</v>
      </c>
      <c r="AC120" s="16">
        <f t="shared" si="71"/>
        <v>-4</v>
      </c>
      <c r="AD120" s="16">
        <f t="shared" si="71"/>
        <v>-5</v>
      </c>
      <c r="AE120" s="16">
        <f t="shared" si="71"/>
        <v>-11</v>
      </c>
      <c r="AF120" s="53"/>
      <c r="AG120" s="25">
        <f t="shared" si="65"/>
        <v>-120</v>
      </c>
      <c r="AH120" s="24">
        <f t="shared" si="66"/>
        <v>-4</v>
      </c>
      <c r="AI120" s="137">
        <f t="shared" si="67"/>
        <v>1</v>
      </c>
      <c r="AJ120" s="146">
        <f t="shared" si="68"/>
        <v>-11</v>
      </c>
      <c r="AM120" s="308"/>
    </row>
    <row r="121" spans="1:39" ht="15.6" x14ac:dyDescent="0.3">
      <c r="A121" s="37" t="s">
        <v>42</v>
      </c>
      <c r="B121" s="18">
        <v>1</v>
      </c>
      <c r="C121" s="11">
        <v>2</v>
      </c>
      <c r="D121" s="11">
        <v>3</v>
      </c>
      <c r="E121" s="11">
        <v>4</v>
      </c>
      <c r="F121" s="11">
        <v>5</v>
      </c>
      <c r="G121" s="19">
        <v>6</v>
      </c>
      <c r="H121" s="11">
        <v>7</v>
      </c>
      <c r="I121" s="11">
        <v>8</v>
      </c>
      <c r="J121" s="11">
        <v>9</v>
      </c>
      <c r="K121" s="11">
        <v>10</v>
      </c>
      <c r="L121" s="19">
        <v>11</v>
      </c>
      <c r="M121" s="11">
        <v>12</v>
      </c>
      <c r="N121" s="11">
        <v>13</v>
      </c>
      <c r="O121" s="11">
        <v>14</v>
      </c>
      <c r="P121" s="11">
        <v>15</v>
      </c>
      <c r="Q121" s="19">
        <v>16</v>
      </c>
      <c r="R121" s="11">
        <v>17</v>
      </c>
      <c r="S121" s="11">
        <v>18</v>
      </c>
      <c r="T121" s="11">
        <v>19</v>
      </c>
      <c r="U121" s="11">
        <v>20</v>
      </c>
      <c r="V121" s="19">
        <v>21</v>
      </c>
      <c r="W121" s="11">
        <v>22</v>
      </c>
      <c r="X121" s="11">
        <v>23</v>
      </c>
      <c r="Y121" s="11">
        <v>24</v>
      </c>
      <c r="Z121" s="11">
        <v>25</v>
      </c>
      <c r="AA121" s="19">
        <v>26</v>
      </c>
      <c r="AB121" s="11">
        <v>27</v>
      </c>
      <c r="AC121" s="11">
        <v>28</v>
      </c>
      <c r="AD121" s="11">
        <v>29</v>
      </c>
      <c r="AE121" s="11">
        <v>30</v>
      </c>
      <c r="AF121" s="126">
        <v>31</v>
      </c>
      <c r="AG121" s="8" t="s">
        <v>0</v>
      </c>
      <c r="AH121" s="6" t="s">
        <v>1</v>
      </c>
      <c r="AI121" s="131" t="s">
        <v>2</v>
      </c>
      <c r="AJ121" s="139" t="s">
        <v>3</v>
      </c>
    </row>
    <row r="122" spans="1:39" x14ac:dyDescent="0.25">
      <c r="A122" s="54" t="s">
        <v>10</v>
      </c>
      <c r="B122" s="55">
        <v>57</v>
      </c>
      <c r="C122" s="56">
        <v>55</v>
      </c>
      <c r="D122" s="56">
        <v>51</v>
      </c>
      <c r="E122" s="56">
        <v>45</v>
      </c>
      <c r="F122" s="56">
        <v>46</v>
      </c>
      <c r="G122" s="57">
        <v>54</v>
      </c>
      <c r="H122" s="56">
        <v>54</v>
      </c>
      <c r="I122" s="56">
        <v>50</v>
      </c>
      <c r="J122" s="56">
        <v>50</v>
      </c>
      <c r="K122" s="56">
        <v>52</v>
      </c>
      <c r="L122" s="57">
        <v>52</v>
      </c>
      <c r="M122" s="56">
        <v>60</v>
      </c>
      <c r="N122" s="56">
        <v>65</v>
      </c>
      <c r="O122" s="56">
        <v>56</v>
      </c>
      <c r="P122" s="56">
        <v>50</v>
      </c>
      <c r="Q122" s="57">
        <v>53</v>
      </c>
      <c r="R122" s="56">
        <v>48</v>
      </c>
      <c r="S122" s="56">
        <v>42</v>
      </c>
      <c r="T122" s="56">
        <v>46</v>
      </c>
      <c r="U122" s="56">
        <v>52</v>
      </c>
      <c r="V122" s="57">
        <v>56</v>
      </c>
      <c r="W122" s="56">
        <v>56</v>
      </c>
      <c r="X122" s="56">
        <v>50</v>
      </c>
      <c r="Y122" s="56">
        <v>43</v>
      </c>
      <c r="Z122" s="56">
        <v>48</v>
      </c>
      <c r="AA122" s="57">
        <v>51</v>
      </c>
      <c r="AB122" s="56">
        <v>52</v>
      </c>
      <c r="AC122" s="56">
        <v>55</v>
      </c>
      <c r="AD122" s="56">
        <v>46</v>
      </c>
      <c r="AE122" s="56">
        <v>41</v>
      </c>
      <c r="AF122" s="124">
        <v>42</v>
      </c>
      <c r="AG122" s="58">
        <f t="shared" ref="AG122:AG133" si="72">SUM(B122:AF122)</f>
        <v>1578</v>
      </c>
      <c r="AH122" s="20">
        <f t="shared" ref="AH122:AH133" si="73">AVERAGE(B122:AF122)</f>
        <v>50.903225806451616</v>
      </c>
      <c r="AI122" s="122">
        <f t="shared" ref="AI122:AI133" si="74">MAX(B122:AF122)</f>
        <v>65</v>
      </c>
      <c r="AJ122" s="140">
        <f t="shared" ref="AJ122:AJ133" si="75">MIN(B122:AF122)</f>
        <v>41</v>
      </c>
      <c r="AK122" s="82">
        <f>('Max. Temp. Data 1897-1898'!AG122+'Min. Temp. Data 1897-1898'!AG122)/62</f>
        <v>60.516129032258064</v>
      </c>
    </row>
    <row r="123" spans="1:39" x14ac:dyDescent="0.25">
      <c r="A123" s="12" t="s">
        <v>7</v>
      </c>
      <c r="B123" s="15">
        <v>57</v>
      </c>
      <c r="C123" s="3">
        <v>55</v>
      </c>
      <c r="D123" s="3">
        <v>51</v>
      </c>
      <c r="E123" s="3">
        <v>45</v>
      </c>
      <c r="F123" s="3">
        <v>46</v>
      </c>
      <c r="G123" s="22">
        <v>54</v>
      </c>
      <c r="H123" s="3">
        <v>54</v>
      </c>
      <c r="I123" s="3">
        <v>50</v>
      </c>
      <c r="J123" s="3">
        <v>50</v>
      </c>
      <c r="K123" s="3">
        <v>52</v>
      </c>
      <c r="L123" s="22">
        <v>52</v>
      </c>
      <c r="M123" s="3">
        <v>60</v>
      </c>
      <c r="N123" s="3">
        <v>65</v>
      </c>
      <c r="O123" s="3">
        <v>56</v>
      </c>
      <c r="P123" s="3">
        <v>50</v>
      </c>
      <c r="Q123" s="22">
        <v>53</v>
      </c>
      <c r="R123" s="3">
        <v>48</v>
      </c>
      <c r="S123" s="3">
        <v>42</v>
      </c>
      <c r="T123" s="3">
        <v>46</v>
      </c>
      <c r="U123" s="3">
        <v>52</v>
      </c>
      <c r="V123" s="21">
        <v>56</v>
      </c>
      <c r="W123" s="3">
        <v>56</v>
      </c>
      <c r="X123" s="3">
        <v>50</v>
      </c>
      <c r="Y123" s="3">
        <v>43</v>
      </c>
      <c r="Z123" s="3">
        <v>48</v>
      </c>
      <c r="AA123" s="22">
        <v>51</v>
      </c>
      <c r="AB123" s="3">
        <v>52</v>
      </c>
      <c r="AC123" s="3">
        <v>55</v>
      </c>
      <c r="AD123" s="3">
        <v>46</v>
      </c>
      <c r="AE123" s="3">
        <v>41</v>
      </c>
      <c r="AF123" s="89">
        <v>42</v>
      </c>
      <c r="AG123" s="5">
        <f t="shared" si="72"/>
        <v>1578</v>
      </c>
      <c r="AH123" s="4">
        <f t="shared" si="73"/>
        <v>50.903225806451616</v>
      </c>
      <c r="AI123" s="132">
        <f t="shared" si="74"/>
        <v>65</v>
      </c>
      <c r="AJ123" s="141">
        <f t="shared" si="75"/>
        <v>41</v>
      </c>
      <c r="AK123" s="82">
        <f>('Max. Temp. Data 1897-1898'!AG123+'Min. Temp. Data 1897-1898'!AG123)/62</f>
        <v>60.516129032258064</v>
      </c>
      <c r="AL123" s="196">
        <f>AK122-AK123</f>
        <v>0</v>
      </c>
    </row>
    <row r="124" spans="1:39" x14ac:dyDescent="0.25">
      <c r="A124" s="39" t="s">
        <v>6</v>
      </c>
      <c r="B124" s="47">
        <f t="shared" ref="B124:AF124" si="76">B122-B123</f>
        <v>0</v>
      </c>
      <c r="C124" s="48">
        <f t="shared" si="76"/>
        <v>0</v>
      </c>
      <c r="D124" s="48">
        <f t="shared" si="76"/>
        <v>0</v>
      </c>
      <c r="E124" s="48">
        <f t="shared" si="76"/>
        <v>0</v>
      </c>
      <c r="F124" s="48">
        <f t="shared" si="76"/>
        <v>0</v>
      </c>
      <c r="G124" s="40">
        <f t="shared" si="76"/>
        <v>0</v>
      </c>
      <c r="H124" s="48">
        <f t="shared" si="76"/>
        <v>0</v>
      </c>
      <c r="I124" s="48">
        <f t="shared" si="76"/>
        <v>0</v>
      </c>
      <c r="J124" s="48">
        <f t="shared" si="76"/>
        <v>0</v>
      </c>
      <c r="K124" s="48">
        <f t="shared" si="76"/>
        <v>0</v>
      </c>
      <c r="L124" s="40">
        <f t="shared" si="76"/>
        <v>0</v>
      </c>
      <c r="M124" s="48">
        <f t="shared" si="76"/>
        <v>0</v>
      </c>
      <c r="N124" s="48">
        <f t="shared" si="76"/>
        <v>0</v>
      </c>
      <c r="O124" s="48">
        <f t="shared" si="76"/>
        <v>0</v>
      </c>
      <c r="P124" s="48">
        <f t="shared" si="76"/>
        <v>0</v>
      </c>
      <c r="Q124" s="40">
        <f t="shared" si="76"/>
        <v>0</v>
      </c>
      <c r="R124" s="48">
        <f t="shared" si="76"/>
        <v>0</v>
      </c>
      <c r="S124" s="48">
        <f t="shared" si="76"/>
        <v>0</v>
      </c>
      <c r="T124" s="48">
        <f t="shared" si="76"/>
        <v>0</v>
      </c>
      <c r="U124" s="48">
        <f t="shared" si="76"/>
        <v>0</v>
      </c>
      <c r="V124" s="40">
        <f t="shared" si="76"/>
        <v>0</v>
      </c>
      <c r="W124" s="48">
        <f t="shared" si="76"/>
        <v>0</v>
      </c>
      <c r="X124" s="48">
        <f t="shared" si="76"/>
        <v>0</v>
      </c>
      <c r="Y124" s="48">
        <f t="shared" si="76"/>
        <v>0</v>
      </c>
      <c r="Z124" s="48">
        <f t="shared" si="76"/>
        <v>0</v>
      </c>
      <c r="AA124" s="40">
        <f t="shared" si="76"/>
        <v>0</v>
      </c>
      <c r="AB124" s="48">
        <f t="shared" si="76"/>
        <v>0</v>
      </c>
      <c r="AC124" s="48">
        <f t="shared" si="76"/>
        <v>0</v>
      </c>
      <c r="AD124" s="48">
        <f t="shared" si="76"/>
        <v>0</v>
      </c>
      <c r="AE124" s="48">
        <f t="shared" si="76"/>
        <v>0</v>
      </c>
      <c r="AF124" s="48">
        <f t="shared" si="76"/>
        <v>0</v>
      </c>
      <c r="AG124" s="41">
        <f t="shared" si="72"/>
        <v>0</v>
      </c>
      <c r="AH124" s="42">
        <f t="shared" si="73"/>
        <v>0</v>
      </c>
      <c r="AI124" s="133">
        <f t="shared" si="74"/>
        <v>0</v>
      </c>
      <c r="AJ124" s="142">
        <f t="shared" si="75"/>
        <v>0</v>
      </c>
    </row>
    <row r="125" spans="1:39" x14ac:dyDescent="0.25">
      <c r="A125" s="54" t="s">
        <v>10</v>
      </c>
      <c r="B125" s="55">
        <v>57</v>
      </c>
      <c r="C125" s="56">
        <v>55</v>
      </c>
      <c r="D125" s="56">
        <v>51</v>
      </c>
      <c r="E125" s="56">
        <v>45</v>
      </c>
      <c r="F125" s="56">
        <v>46</v>
      </c>
      <c r="G125" s="57">
        <v>54</v>
      </c>
      <c r="H125" s="56">
        <v>54</v>
      </c>
      <c r="I125" s="56">
        <v>50</v>
      </c>
      <c r="J125" s="56">
        <v>50</v>
      </c>
      <c r="K125" s="56">
        <v>52</v>
      </c>
      <c r="L125" s="57">
        <v>52</v>
      </c>
      <c r="M125" s="56">
        <v>60</v>
      </c>
      <c r="N125" s="56">
        <v>65</v>
      </c>
      <c r="O125" s="56">
        <v>56</v>
      </c>
      <c r="P125" s="56">
        <v>50</v>
      </c>
      <c r="Q125" s="57">
        <v>53</v>
      </c>
      <c r="R125" s="56">
        <v>48</v>
      </c>
      <c r="S125" s="56">
        <v>42</v>
      </c>
      <c r="T125" s="56">
        <v>46</v>
      </c>
      <c r="U125" s="56">
        <v>52</v>
      </c>
      <c r="V125" s="57">
        <v>56</v>
      </c>
      <c r="W125" s="56">
        <v>56</v>
      </c>
      <c r="X125" s="56">
        <v>50</v>
      </c>
      <c r="Y125" s="56">
        <v>43</v>
      </c>
      <c r="Z125" s="56">
        <v>48</v>
      </c>
      <c r="AA125" s="57">
        <v>51</v>
      </c>
      <c r="AB125" s="56">
        <v>52</v>
      </c>
      <c r="AC125" s="56">
        <v>55</v>
      </c>
      <c r="AD125" s="56">
        <v>46</v>
      </c>
      <c r="AE125" s="56">
        <v>41</v>
      </c>
      <c r="AF125" s="124">
        <v>42</v>
      </c>
      <c r="AG125" s="58">
        <f t="shared" si="72"/>
        <v>1578</v>
      </c>
      <c r="AH125" s="20">
        <f t="shared" si="73"/>
        <v>50.903225806451616</v>
      </c>
      <c r="AI125" s="122">
        <f t="shared" si="74"/>
        <v>65</v>
      </c>
      <c r="AJ125" s="140">
        <f t="shared" si="75"/>
        <v>41</v>
      </c>
      <c r="AK125" s="82">
        <f>('Max. Temp. Data 1897-1898'!AG125+'Min. Temp. Data 1897-1898'!AG125)/62</f>
        <v>55.887096774193552</v>
      </c>
      <c r="AM125" s="355"/>
    </row>
    <row r="126" spans="1:39" x14ac:dyDescent="0.25">
      <c r="A126" s="35" t="s">
        <v>45</v>
      </c>
      <c r="B126" s="15">
        <v>53</v>
      </c>
      <c r="C126" s="28">
        <v>55</v>
      </c>
      <c r="D126" s="28">
        <v>51</v>
      </c>
      <c r="E126" s="28">
        <v>44</v>
      </c>
      <c r="F126" s="28">
        <v>45</v>
      </c>
      <c r="G126" s="22">
        <v>46</v>
      </c>
      <c r="H126" s="28">
        <v>52</v>
      </c>
      <c r="I126" s="28">
        <v>42</v>
      </c>
      <c r="J126" s="28">
        <v>46</v>
      </c>
      <c r="K126" s="28">
        <v>50</v>
      </c>
      <c r="L126" s="22">
        <v>51</v>
      </c>
      <c r="M126" s="28">
        <v>66</v>
      </c>
      <c r="N126" s="28">
        <v>57</v>
      </c>
      <c r="O126" s="28">
        <v>58</v>
      </c>
      <c r="P126" s="28">
        <v>50</v>
      </c>
      <c r="Q126" s="22">
        <v>58</v>
      </c>
      <c r="R126" s="28">
        <v>60</v>
      </c>
      <c r="S126" s="28">
        <v>40</v>
      </c>
      <c r="T126" s="28">
        <v>42</v>
      </c>
      <c r="U126" s="28">
        <v>55</v>
      </c>
      <c r="V126" s="21">
        <v>55</v>
      </c>
      <c r="W126" s="28">
        <v>55</v>
      </c>
      <c r="X126" s="28">
        <v>55</v>
      </c>
      <c r="Y126" s="28">
        <v>47</v>
      </c>
      <c r="Z126" s="28">
        <v>45</v>
      </c>
      <c r="AA126" s="22">
        <v>50</v>
      </c>
      <c r="AB126" s="28">
        <v>52</v>
      </c>
      <c r="AC126" s="28">
        <v>52</v>
      </c>
      <c r="AD126" s="28">
        <v>55</v>
      </c>
      <c r="AE126" s="28">
        <v>34</v>
      </c>
      <c r="AF126" s="89">
        <v>36</v>
      </c>
      <c r="AG126" s="29">
        <f t="shared" si="72"/>
        <v>1557</v>
      </c>
      <c r="AH126" s="30">
        <f t="shared" si="73"/>
        <v>50.225806451612904</v>
      </c>
      <c r="AI126" s="123">
        <f t="shared" si="74"/>
        <v>66</v>
      </c>
      <c r="AJ126" s="143">
        <f t="shared" si="75"/>
        <v>34</v>
      </c>
      <c r="AK126" s="82">
        <f>('Max. Temp. Data 1897-1898'!AG126+'Min. Temp. Data 1897-1898'!AG126)/62</f>
        <v>60.338709677419352</v>
      </c>
      <c r="AL126" s="196">
        <f>AK125-AK126</f>
        <v>-4.4516129032258007</v>
      </c>
      <c r="AM126" s="355"/>
    </row>
    <row r="127" spans="1:39" x14ac:dyDescent="0.25">
      <c r="A127" s="39" t="s">
        <v>6</v>
      </c>
      <c r="B127" s="47">
        <f t="shared" ref="B127:AF127" si="77">B125-B126</f>
        <v>4</v>
      </c>
      <c r="C127" s="48">
        <f t="shared" si="77"/>
        <v>0</v>
      </c>
      <c r="D127" s="48">
        <f t="shared" si="77"/>
        <v>0</v>
      </c>
      <c r="E127" s="48">
        <f t="shared" si="77"/>
        <v>1</v>
      </c>
      <c r="F127" s="48">
        <f t="shared" si="77"/>
        <v>1</v>
      </c>
      <c r="G127" s="237">
        <f t="shared" si="77"/>
        <v>8</v>
      </c>
      <c r="H127" s="48">
        <f t="shared" si="77"/>
        <v>2</v>
      </c>
      <c r="I127" s="48">
        <f t="shared" si="77"/>
        <v>8</v>
      </c>
      <c r="J127" s="48">
        <f t="shared" si="77"/>
        <v>4</v>
      </c>
      <c r="K127" s="48">
        <f t="shared" si="77"/>
        <v>2</v>
      </c>
      <c r="L127" s="40">
        <f t="shared" si="77"/>
        <v>1</v>
      </c>
      <c r="M127" s="48">
        <f t="shared" si="77"/>
        <v>-6</v>
      </c>
      <c r="N127" s="236">
        <f t="shared" si="77"/>
        <v>8</v>
      </c>
      <c r="O127" s="48">
        <f t="shared" si="77"/>
        <v>-2</v>
      </c>
      <c r="P127" s="48">
        <f t="shared" si="77"/>
        <v>0</v>
      </c>
      <c r="Q127" s="40">
        <f t="shared" si="77"/>
        <v>-5</v>
      </c>
      <c r="R127" s="301">
        <f t="shared" si="77"/>
        <v>-12</v>
      </c>
      <c r="S127" s="48">
        <f t="shared" si="77"/>
        <v>2</v>
      </c>
      <c r="T127" s="48">
        <f t="shared" si="77"/>
        <v>4</v>
      </c>
      <c r="U127" s="48">
        <f t="shared" si="77"/>
        <v>-3</v>
      </c>
      <c r="V127" s="40">
        <f t="shared" si="77"/>
        <v>1</v>
      </c>
      <c r="W127" s="48">
        <f t="shared" si="77"/>
        <v>1</v>
      </c>
      <c r="X127" s="48">
        <f t="shared" si="77"/>
        <v>-5</v>
      </c>
      <c r="Y127" s="48">
        <f t="shared" si="77"/>
        <v>-4</v>
      </c>
      <c r="Z127" s="48">
        <f t="shared" si="77"/>
        <v>3</v>
      </c>
      <c r="AA127" s="40">
        <f t="shared" si="77"/>
        <v>1</v>
      </c>
      <c r="AB127" s="48">
        <f t="shared" si="77"/>
        <v>0</v>
      </c>
      <c r="AC127" s="48">
        <f t="shared" si="77"/>
        <v>3</v>
      </c>
      <c r="AD127" s="48">
        <f t="shared" si="77"/>
        <v>-9</v>
      </c>
      <c r="AE127" s="48">
        <f t="shared" si="77"/>
        <v>7</v>
      </c>
      <c r="AF127" s="48">
        <f t="shared" si="77"/>
        <v>6</v>
      </c>
      <c r="AG127" s="41">
        <f t="shared" si="72"/>
        <v>21</v>
      </c>
      <c r="AH127" s="42">
        <f t="shared" si="73"/>
        <v>0.67741935483870963</v>
      </c>
      <c r="AI127" s="133">
        <f t="shared" si="74"/>
        <v>8</v>
      </c>
      <c r="AJ127" s="142">
        <f t="shared" si="75"/>
        <v>-12</v>
      </c>
      <c r="AM127" s="355"/>
    </row>
    <row r="128" spans="1:39" x14ac:dyDescent="0.25">
      <c r="A128" s="54" t="s">
        <v>10</v>
      </c>
      <c r="B128" s="55">
        <v>57</v>
      </c>
      <c r="C128" s="56">
        <v>55</v>
      </c>
      <c r="D128" s="56">
        <v>51</v>
      </c>
      <c r="E128" s="56">
        <v>45</v>
      </c>
      <c r="F128" s="56">
        <v>46</v>
      </c>
      <c r="G128" s="57">
        <v>54</v>
      </c>
      <c r="H128" s="56">
        <v>54</v>
      </c>
      <c r="I128" s="56">
        <v>50</v>
      </c>
      <c r="J128" s="56">
        <v>50</v>
      </c>
      <c r="K128" s="56">
        <v>52</v>
      </c>
      <c r="L128" s="57">
        <v>52</v>
      </c>
      <c r="M128" s="56">
        <v>60</v>
      </c>
      <c r="N128" s="56">
        <v>65</v>
      </c>
      <c r="O128" s="56">
        <v>56</v>
      </c>
      <c r="P128" s="56">
        <v>50</v>
      </c>
      <c r="Q128" s="57">
        <v>53</v>
      </c>
      <c r="R128" s="56">
        <v>48</v>
      </c>
      <c r="S128" s="56">
        <v>42</v>
      </c>
      <c r="T128" s="56">
        <v>46</v>
      </c>
      <c r="U128" s="56">
        <v>52</v>
      </c>
      <c r="V128" s="57">
        <v>56</v>
      </c>
      <c r="W128" s="56">
        <v>56</v>
      </c>
      <c r="X128" s="56">
        <v>50</v>
      </c>
      <c r="Y128" s="56">
        <v>43</v>
      </c>
      <c r="Z128" s="56">
        <v>48</v>
      </c>
      <c r="AA128" s="57">
        <v>51</v>
      </c>
      <c r="AB128" s="56">
        <v>52</v>
      </c>
      <c r="AC128" s="56">
        <v>55</v>
      </c>
      <c r="AD128" s="56">
        <v>46</v>
      </c>
      <c r="AE128" s="56">
        <v>41</v>
      </c>
      <c r="AF128" s="124">
        <v>42</v>
      </c>
      <c r="AG128" s="58">
        <f t="shared" si="72"/>
        <v>1578</v>
      </c>
      <c r="AH128" s="20">
        <f t="shared" si="73"/>
        <v>50.903225806451616</v>
      </c>
      <c r="AI128" s="122">
        <f t="shared" si="74"/>
        <v>65</v>
      </c>
      <c r="AJ128" s="140">
        <f t="shared" si="75"/>
        <v>41</v>
      </c>
      <c r="AK128" s="82">
        <f>('Max. Temp. Data 1897-1898'!AG128+'Min. Temp. Data 1897-1898'!AG128)/62</f>
        <v>60.516129032258064</v>
      </c>
      <c r="AM128" s="355"/>
    </row>
    <row r="129" spans="1:39" x14ac:dyDescent="0.25">
      <c r="A129" s="12" t="s">
        <v>9</v>
      </c>
      <c r="B129" s="15">
        <v>48</v>
      </c>
      <c r="C129" s="28">
        <v>53</v>
      </c>
      <c r="D129" s="28">
        <v>50</v>
      </c>
      <c r="E129" s="28">
        <v>42</v>
      </c>
      <c r="F129" s="28">
        <v>43</v>
      </c>
      <c r="G129" s="22">
        <v>53</v>
      </c>
      <c r="H129" s="28">
        <v>50</v>
      </c>
      <c r="I129" s="28">
        <v>40</v>
      </c>
      <c r="J129" s="28">
        <v>48</v>
      </c>
      <c r="K129" s="28">
        <v>48</v>
      </c>
      <c r="L129" s="22">
        <v>57</v>
      </c>
      <c r="M129" s="28">
        <v>62</v>
      </c>
      <c r="N129" s="28">
        <v>54</v>
      </c>
      <c r="O129" s="28">
        <v>54</v>
      </c>
      <c r="P129" s="28">
        <v>48</v>
      </c>
      <c r="Q129" s="22">
        <v>53</v>
      </c>
      <c r="R129" s="28">
        <v>50</v>
      </c>
      <c r="S129" s="28">
        <v>36</v>
      </c>
      <c r="T129" s="28">
        <v>39</v>
      </c>
      <c r="U129" s="28">
        <v>55</v>
      </c>
      <c r="V129" s="21">
        <v>55</v>
      </c>
      <c r="W129" s="28">
        <v>54</v>
      </c>
      <c r="X129" s="28">
        <v>50</v>
      </c>
      <c r="Y129" s="28">
        <v>45</v>
      </c>
      <c r="Z129" s="28">
        <v>47</v>
      </c>
      <c r="AA129" s="22">
        <v>52</v>
      </c>
      <c r="AB129" s="28">
        <v>51</v>
      </c>
      <c r="AC129" s="28">
        <v>54</v>
      </c>
      <c r="AD129" s="28">
        <v>49</v>
      </c>
      <c r="AE129" s="28">
        <v>35</v>
      </c>
      <c r="AF129" s="89">
        <v>35</v>
      </c>
      <c r="AG129" s="29">
        <f t="shared" si="72"/>
        <v>1510</v>
      </c>
      <c r="AH129" s="30">
        <f t="shared" si="73"/>
        <v>48.70967741935484</v>
      </c>
      <c r="AI129" s="123">
        <f t="shared" si="74"/>
        <v>62</v>
      </c>
      <c r="AJ129" s="143">
        <f t="shared" si="75"/>
        <v>35</v>
      </c>
      <c r="AK129" s="82">
        <f>('Max. Temp. Data 1897-1898'!AG129+'Min. Temp. Data 1897-1898'!AG129)/62</f>
        <v>59.483870967741936</v>
      </c>
      <c r="AL129" s="196">
        <f>AK128-AK129</f>
        <v>1.0322580645161281</v>
      </c>
      <c r="AM129" s="355"/>
    </row>
    <row r="130" spans="1:39" x14ac:dyDescent="0.25">
      <c r="A130" s="164" t="s">
        <v>6</v>
      </c>
      <c r="B130" s="47">
        <f t="shared" ref="B130:AF130" si="78">B128-B129</f>
        <v>9</v>
      </c>
      <c r="C130" s="48">
        <f t="shared" si="78"/>
        <v>2</v>
      </c>
      <c r="D130" s="48">
        <f t="shared" si="78"/>
        <v>1</v>
      </c>
      <c r="E130" s="48">
        <f t="shared" si="78"/>
        <v>3</v>
      </c>
      <c r="F130" s="48">
        <f t="shared" si="78"/>
        <v>3</v>
      </c>
      <c r="G130" s="40">
        <f t="shared" si="78"/>
        <v>1</v>
      </c>
      <c r="H130" s="48">
        <f t="shared" si="78"/>
        <v>4</v>
      </c>
      <c r="I130" s="48">
        <f t="shared" si="78"/>
        <v>10</v>
      </c>
      <c r="J130" s="48">
        <f t="shared" si="78"/>
        <v>2</v>
      </c>
      <c r="K130" s="48">
        <f t="shared" si="78"/>
        <v>4</v>
      </c>
      <c r="L130" s="306">
        <f t="shared" si="78"/>
        <v>-5</v>
      </c>
      <c r="M130" s="48">
        <f t="shared" si="78"/>
        <v>-2</v>
      </c>
      <c r="N130" s="236">
        <f t="shared" si="78"/>
        <v>11</v>
      </c>
      <c r="O130" s="48">
        <f t="shared" si="78"/>
        <v>2</v>
      </c>
      <c r="P130" s="48">
        <f t="shared" si="78"/>
        <v>2</v>
      </c>
      <c r="Q130" s="40">
        <f t="shared" si="78"/>
        <v>0</v>
      </c>
      <c r="R130" s="48">
        <f t="shared" si="78"/>
        <v>-2</v>
      </c>
      <c r="S130" s="48">
        <f t="shared" si="78"/>
        <v>6</v>
      </c>
      <c r="T130" s="48">
        <f t="shared" si="78"/>
        <v>7</v>
      </c>
      <c r="U130" s="48">
        <f t="shared" si="78"/>
        <v>-3</v>
      </c>
      <c r="V130" s="40">
        <f t="shared" si="78"/>
        <v>1</v>
      </c>
      <c r="W130" s="48">
        <f t="shared" si="78"/>
        <v>2</v>
      </c>
      <c r="X130" s="48">
        <f t="shared" si="78"/>
        <v>0</v>
      </c>
      <c r="Y130" s="48">
        <f t="shared" si="78"/>
        <v>-2</v>
      </c>
      <c r="Z130" s="48">
        <f t="shared" si="78"/>
        <v>1</v>
      </c>
      <c r="AA130" s="40">
        <f t="shared" si="78"/>
        <v>-1</v>
      </c>
      <c r="AB130" s="48">
        <f t="shared" si="78"/>
        <v>1</v>
      </c>
      <c r="AC130" s="48">
        <f t="shared" si="78"/>
        <v>1</v>
      </c>
      <c r="AD130" s="48">
        <f t="shared" si="78"/>
        <v>-3</v>
      </c>
      <c r="AE130" s="48">
        <f t="shared" si="78"/>
        <v>6</v>
      </c>
      <c r="AF130" s="48">
        <f t="shared" si="78"/>
        <v>7</v>
      </c>
      <c r="AG130" s="41">
        <f t="shared" si="72"/>
        <v>68</v>
      </c>
      <c r="AH130" s="42">
        <f t="shared" si="73"/>
        <v>2.193548387096774</v>
      </c>
      <c r="AI130" s="133">
        <f t="shared" si="74"/>
        <v>11</v>
      </c>
      <c r="AJ130" s="142">
        <f t="shared" si="75"/>
        <v>-5</v>
      </c>
      <c r="AM130" s="355"/>
    </row>
    <row r="131" spans="1:39" x14ac:dyDescent="0.25">
      <c r="A131" s="54" t="s">
        <v>10</v>
      </c>
      <c r="B131" s="55">
        <v>57</v>
      </c>
      <c r="C131" s="56">
        <v>55</v>
      </c>
      <c r="D131" s="56">
        <v>51</v>
      </c>
      <c r="E131" s="56">
        <v>45</v>
      </c>
      <c r="F131" s="56">
        <v>46</v>
      </c>
      <c r="G131" s="57">
        <v>54</v>
      </c>
      <c r="H131" s="56">
        <v>54</v>
      </c>
      <c r="I131" s="56">
        <v>50</v>
      </c>
      <c r="J131" s="56">
        <v>50</v>
      </c>
      <c r="K131" s="56">
        <v>52</v>
      </c>
      <c r="L131" s="57">
        <v>52</v>
      </c>
      <c r="M131" s="56">
        <v>60</v>
      </c>
      <c r="N131" s="56">
        <v>65</v>
      </c>
      <c r="O131" s="56">
        <v>56</v>
      </c>
      <c r="P131" s="56">
        <v>50</v>
      </c>
      <c r="Q131" s="57">
        <v>53</v>
      </c>
      <c r="R131" s="56">
        <v>48</v>
      </c>
      <c r="S131" s="56">
        <v>42</v>
      </c>
      <c r="T131" s="56">
        <v>46</v>
      </c>
      <c r="U131" s="56">
        <v>52</v>
      </c>
      <c r="V131" s="57">
        <v>56</v>
      </c>
      <c r="W131" s="56">
        <v>56</v>
      </c>
      <c r="X131" s="56">
        <v>50</v>
      </c>
      <c r="Y131" s="56">
        <v>43</v>
      </c>
      <c r="Z131" s="56">
        <v>48</v>
      </c>
      <c r="AA131" s="57">
        <v>51</v>
      </c>
      <c r="AB131" s="56">
        <v>52</v>
      </c>
      <c r="AC131" s="56">
        <v>55</v>
      </c>
      <c r="AD131" s="56">
        <v>46</v>
      </c>
      <c r="AE131" s="56">
        <v>41</v>
      </c>
      <c r="AF131" s="124">
        <v>42</v>
      </c>
      <c r="AG131" s="58">
        <f t="shared" si="72"/>
        <v>1578</v>
      </c>
      <c r="AH131" s="20">
        <f t="shared" si="73"/>
        <v>50.903225806451616</v>
      </c>
      <c r="AI131" s="122">
        <f t="shared" si="74"/>
        <v>65</v>
      </c>
      <c r="AJ131" s="140">
        <f t="shared" si="75"/>
        <v>41</v>
      </c>
      <c r="AK131" s="82">
        <f>('Max. Temp. Data 1897-1898'!AG131+'Min. Temp. Data 1897-1898'!AG131)/62</f>
        <v>60.516129032258064</v>
      </c>
      <c r="AM131" s="308"/>
    </row>
    <row r="132" spans="1:39" x14ac:dyDescent="0.25">
      <c r="A132" s="12" t="s">
        <v>35</v>
      </c>
      <c r="B132" s="15">
        <v>54</v>
      </c>
      <c r="C132" s="3">
        <v>60</v>
      </c>
      <c r="D132" s="3">
        <v>58</v>
      </c>
      <c r="E132" s="3">
        <v>58</v>
      </c>
      <c r="F132" s="3">
        <v>60</v>
      </c>
      <c r="G132" s="3">
        <v>54</v>
      </c>
      <c r="H132" s="3">
        <v>60</v>
      </c>
      <c r="I132" s="3">
        <v>54</v>
      </c>
      <c r="J132" s="3">
        <v>53</v>
      </c>
      <c r="K132" s="3">
        <v>63</v>
      </c>
      <c r="L132" s="3">
        <v>61</v>
      </c>
      <c r="M132" s="3">
        <v>66</v>
      </c>
      <c r="N132" s="3">
        <v>62</v>
      </c>
      <c r="O132" s="3">
        <v>60</v>
      </c>
      <c r="P132" s="3">
        <v>58</v>
      </c>
      <c r="Q132" s="3">
        <v>56</v>
      </c>
      <c r="R132" s="3">
        <v>56</v>
      </c>
      <c r="S132" s="3">
        <v>54</v>
      </c>
      <c r="T132" s="3">
        <v>56</v>
      </c>
      <c r="U132" s="3">
        <v>61</v>
      </c>
      <c r="V132" s="3">
        <v>59</v>
      </c>
      <c r="W132" s="3">
        <v>56</v>
      </c>
      <c r="X132" s="3">
        <v>58</v>
      </c>
      <c r="Y132" s="3">
        <v>52</v>
      </c>
      <c r="Z132" s="3">
        <v>56</v>
      </c>
      <c r="AA132" s="3">
        <v>62</v>
      </c>
      <c r="AB132" s="3">
        <v>60</v>
      </c>
      <c r="AC132" s="3">
        <v>58</v>
      </c>
      <c r="AD132" s="3">
        <v>53</v>
      </c>
      <c r="AE132" s="3">
        <v>47</v>
      </c>
      <c r="AF132" s="89">
        <v>46</v>
      </c>
      <c r="AG132" s="29">
        <f t="shared" si="72"/>
        <v>1771</v>
      </c>
      <c r="AH132" s="30">
        <f t="shared" si="73"/>
        <v>57.12903225806452</v>
      </c>
      <c r="AI132" s="123">
        <f t="shared" si="74"/>
        <v>66</v>
      </c>
      <c r="AJ132" s="143">
        <f t="shared" si="75"/>
        <v>46</v>
      </c>
      <c r="AK132" s="82">
        <f>('Max. Temp. Data 1897-1898'!AG132+'Min. Temp. Data 1897-1898'!AG132)/62</f>
        <v>63.016129032258064</v>
      </c>
      <c r="AL132" s="196">
        <f>AK131-AK132</f>
        <v>-2.5</v>
      </c>
      <c r="AM132" s="308"/>
    </row>
    <row r="133" spans="1:39" ht="13.8" thickBot="1" x14ac:dyDescent="0.3">
      <c r="A133" s="36" t="s">
        <v>6</v>
      </c>
      <c r="B133" s="307">
        <f t="shared" ref="B133:AF133" si="79">B131-B132</f>
        <v>3</v>
      </c>
      <c r="C133" s="16">
        <f t="shared" si="79"/>
        <v>-5</v>
      </c>
      <c r="D133" s="16">
        <f t="shared" si="79"/>
        <v>-7</v>
      </c>
      <c r="E133" s="16">
        <f t="shared" si="79"/>
        <v>-13</v>
      </c>
      <c r="F133" s="253">
        <f t="shared" si="79"/>
        <v>-14</v>
      </c>
      <c r="G133" s="23">
        <f t="shared" si="79"/>
        <v>0</v>
      </c>
      <c r="H133" s="16">
        <f t="shared" si="79"/>
        <v>-6</v>
      </c>
      <c r="I133" s="16">
        <f t="shared" si="79"/>
        <v>-4</v>
      </c>
      <c r="J133" s="16">
        <f t="shared" si="79"/>
        <v>-3</v>
      </c>
      <c r="K133" s="16">
        <f t="shared" si="79"/>
        <v>-11</v>
      </c>
      <c r="L133" s="23">
        <f t="shared" si="79"/>
        <v>-9</v>
      </c>
      <c r="M133" s="16">
        <f t="shared" si="79"/>
        <v>-6</v>
      </c>
      <c r="N133" s="16">
        <f t="shared" si="79"/>
        <v>3</v>
      </c>
      <c r="O133" s="16">
        <f t="shared" si="79"/>
        <v>-4</v>
      </c>
      <c r="P133" s="16">
        <f t="shared" si="79"/>
        <v>-8</v>
      </c>
      <c r="Q133" s="23">
        <f t="shared" si="79"/>
        <v>-3</v>
      </c>
      <c r="R133" s="16">
        <f t="shared" si="79"/>
        <v>-8</v>
      </c>
      <c r="S133" s="16">
        <f t="shared" si="79"/>
        <v>-12</v>
      </c>
      <c r="T133" s="16">
        <f t="shared" si="79"/>
        <v>-10</v>
      </c>
      <c r="U133" s="16">
        <f t="shared" si="79"/>
        <v>-9</v>
      </c>
      <c r="V133" s="23">
        <f t="shared" si="79"/>
        <v>-3</v>
      </c>
      <c r="W133" s="16">
        <f t="shared" si="79"/>
        <v>0</v>
      </c>
      <c r="X133" s="16">
        <f t="shared" si="79"/>
        <v>-8</v>
      </c>
      <c r="Y133" s="16">
        <f t="shared" si="79"/>
        <v>-9</v>
      </c>
      <c r="Z133" s="16">
        <f t="shared" si="79"/>
        <v>-8</v>
      </c>
      <c r="AA133" s="23">
        <f t="shared" si="79"/>
        <v>-11</v>
      </c>
      <c r="AB133" s="16">
        <f t="shared" si="79"/>
        <v>-8</v>
      </c>
      <c r="AC133" s="16">
        <f t="shared" si="79"/>
        <v>-3</v>
      </c>
      <c r="AD133" s="16">
        <f t="shared" si="79"/>
        <v>-7</v>
      </c>
      <c r="AE133" s="16">
        <f t="shared" si="79"/>
        <v>-6</v>
      </c>
      <c r="AF133" s="16">
        <f t="shared" si="79"/>
        <v>-4</v>
      </c>
      <c r="AG133" s="25">
        <f t="shared" si="72"/>
        <v>-193</v>
      </c>
      <c r="AH133" s="24">
        <f t="shared" si="73"/>
        <v>-6.225806451612903</v>
      </c>
      <c r="AI133" s="137">
        <f t="shared" si="74"/>
        <v>3</v>
      </c>
      <c r="AJ133" s="146">
        <f t="shared" si="75"/>
        <v>-14</v>
      </c>
      <c r="AM133" s="308"/>
    </row>
    <row r="134" spans="1:39" x14ac:dyDescent="0.25">
      <c r="A134" s="206"/>
      <c r="B134" s="204"/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7"/>
      <c r="AH134" s="208"/>
      <c r="AI134" s="209"/>
      <c r="AJ134" s="209"/>
    </row>
    <row r="135" spans="1:39" x14ac:dyDescent="0.25">
      <c r="A135" s="210"/>
      <c r="B135" s="211"/>
      <c r="C135" s="211"/>
      <c r="D135" s="211"/>
      <c r="E135" s="211"/>
      <c r="F135" s="211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  <c r="AD135" s="211"/>
      <c r="AE135" s="211"/>
      <c r="AF135" s="211"/>
      <c r="AG135" s="212"/>
      <c r="AH135" s="213"/>
      <c r="AI135" s="214"/>
      <c r="AJ135" s="214"/>
    </row>
    <row r="136" spans="1:39" x14ac:dyDescent="0.25">
      <c r="A136" s="210"/>
      <c r="B136" s="211"/>
      <c r="C136" s="211"/>
      <c r="D136" s="211"/>
      <c r="E136" s="211"/>
      <c r="F136" s="211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  <c r="AD136" s="211"/>
      <c r="AE136" s="211"/>
      <c r="AF136" s="211"/>
      <c r="AG136" s="212"/>
      <c r="AH136" s="213"/>
      <c r="AI136" s="214"/>
      <c r="AJ136" s="214"/>
    </row>
    <row r="137" spans="1:39" ht="15.6" x14ac:dyDescent="0.3">
      <c r="A137" s="37" t="s">
        <v>43</v>
      </c>
      <c r="B137" s="18">
        <v>1</v>
      </c>
      <c r="C137" s="11">
        <v>2</v>
      </c>
      <c r="D137" s="11">
        <v>3</v>
      </c>
      <c r="E137" s="11">
        <v>4</v>
      </c>
      <c r="F137" s="11">
        <v>5</v>
      </c>
      <c r="G137" s="19">
        <v>6</v>
      </c>
      <c r="H137" s="11">
        <v>7</v>
      </c>
      <c r="I137" s="11">
        <v>8</v>
      </c>
      <c r="J137" s="11">
        <v>9</v>
      </c>
      <c r="K137" s="11">
        <v>10</v>
      </c>
      <c r="L137" s="19">
        <v>11</v>
      </c>
      <c r="M137" s="11">
        <v>12</v>
      </c>
      <c r="N137" s="11">
        <v>13</v>
      </c>
      <c r="O137" s="11">
        <v>14</v>
      </c>
      <c r="P137" s="11">
        <v>15</v>
      </c>
      <c r="Q137" s="19">
        <v>16</v>
      </c>
      <c r="R137" s="11">
        <v>17</v>
      </c>
      <c r="S137" s="11">
        <v>18</v>
      </c>
      <c r="T137" s="11">
        <v>19</v>
      </c>
      <c r="U137" s="11">
        <v>20</v>
      </c>
      <c r="V137" s="19">
        <v>21</v>
      </c>
      <c r="W137" s="11">
        <v>22</v>
      </c>
      <c r="X137" s="11">
        <v>23</v>
      </c>
      <c r="Y137" s="11">
        <v>24</v>
      </c>
      <c r="Z137" s="11">
        <v>25</v>
      </c>
      <c r="AA137" s="19">
        <v>26</v>
      </c>
      <c r="AB137" s="11">
        <v>27</v>
      </c>
      <c r="AC137" s="11">
        <v>28</v>
      </c>
      <c r="AD137" s="11">
        <v>29</v>
      </c>
      <c r="AE137" s="11">
        <v>30</v>
      </c>
      <c r="AF137" s="125" t="s">
        <v>4</v>
      </c>
      <c r="AG137" s="8" t="s">
        <v>0</v>
      </c>
      <c r="AH137" s="6" t="s">
        <v>1</v>
      </c>
      <c r="AI137" s="6" t="s">
        <v>2</v>
      </c>
      <c r="AJ137" s="6" t="s">
        <v>3</v>
      </c>
    </row>
    <row r="138" spans="1:39" x14ac:dyDescent="0.25">
      <c r="A138" s="54" t="s">
        <v>52</v>
      </c>
      <c r="B138" s="55">
        <v>53</v>
      </c>
      <c r="C138" s="56">
        <v>57</v>
      </c>
      <c r="D138" s="56">
        <v>47</v>
      </c>
      <c r="E138" s="56">
        <v>45</v>
      </c>
      <c r="F138" s="56">
        <v>41</v>
      </c>
      <c r="G138" s="57">
        <v>42</v>
      </c>
      <c r="H138" s="56">
        <v>37</v>
      </c>
      <c r="I138" s="56">
        <v>51</v>
      </c>
      <c r="J138" s="56">
        <v>52</v>
      </c>
      <c r="K138" s="56">
        <v>45</v>
      </c>
      <c r="L138" s="57">
        <v>40</v>
      </c>
      <c r="M138" s="56">
        <v>40</v>
      </c>
      <c r="N138" s="56">
        <v>32</v>
      </c>
      <c r="O138" s="56">
        <v>32</v>
      </c>
      <c r="P138" s="56">
        <v>44</v>
      </c>
      <c r="Q138" s="57">
        <v>46</v>
      </c>
      <c r="R138" s="56">
        <v>38</v>
      </c>
      <c r="S138" s="56">
        <v>31</v>
      </c>
      <c r="T138" s="56">
        <v>32</v>
      </c>
      <c r="U138" s="56">
        <v>41</v>
      </c>
      <c r="V138" s="57">
        <v>41</v>
      </c>
      <c r="W138" s="56">
        <v>46</v>
      </c>
      <c r="X138" s="56">
        <v>31</v>
      </c>
      <c r="Y138" s="56">
        <v>28</v>
      </c>
      <c r="Z138" s="56">
        <v>29</v>
      </c>
      <c r="AA138" s="57">
        <v>45</v>
      </c>
      <c r="AB138" s="56">
        <v>34</v>
      </c>
      <c r="AC138" s="56">
        <v>30</v>
      </c>
      <c r="AD138" s="56">
        <v>35</v>
      </c>
      <c r="AE138" s="56">
        <v>29</v>
      </c>
      <c r="AF138" s="38"/>
      <c r="AG138" s="58">
        <f>SUM(B138:AF138)</f>
        <v>1194</v>
      </c>
      <c r="AH138" s="149">
        <f>AVERAGE(B138:AF138)</f>
        <v>39.799999999999997</v>
      </c>
      <c r="AI138" s="122">
        <f>MAX(B138:AF138)</f>
        <v>57</v>
      </c>
      <c r="AJ138" s="140">
        <f>MIN(B138:AF138)</f>
        <v>28</v>
      </c>
      <c r="AK138" s="82">
        <f>('Max. Temp. Data 1897-1898'!AG138+'Min. Temp. Data 1897-1898'!AG138)/60</f>
        <v>49.383333333333333</v>
      </c>
    </row>
    <row r="139" spans="1:39" x14ac:dyDescent="0.25">
      <c r="A139" s="12" t="s">
        <v>7</v>
      </c>
      <c r="B139" s="15">
        <v>55</v>
      </c>
      <c r="C139" s="3">
        <v>55</v>
      </c>
      <c r="D139" s="3">
        <v>46</v>
      </c>
      <c r="E139" s="3">
        <v>40</v>
      </c>
      <c r="F139" s="3">
        <v>40</v>
      </c>
      <c r="G139" s="22">
        <v>39</v>
      </c>
      <c r="H139" s="3">
        <v>34</v>
      </c>
      <c r="I139" s="3">
        <v>50</v>
      </c>
      <c r="J139" s="3">
        <v>58</v>
      </c>
      <c r="K139" s="3">
        <v>41</v>
      </c>
      <c r="L139" s="22">
        <v>40</v>
      </c>
      <c r="M139" s="3">
        <v>37</v>
      </c>
      <c r="N139" s="3">
        <v>29</v>
      </c>
      <c r="O139" s="3">
        <v>29</v>
      </c>
      <c r="P139" s="3">
        <v>41</v>
      </c>
      <c r="Q139" s="22">
        <v>52</v>
      </c>
      <c r="R139" s="3">
        <v>37</v>
      </c>
      <c r="S139" s="3">
        <v>29</v>
      </c>
      <c r="T139" s="3">
        <v>29</v>
      </c>
      <c r="U139" s="3">
        <v>38</v>
      </c>
      <c r="V139" s="21">
        <v>38</v>
      </c>
      <c r="W139" s="3">
        <v>44</v>
      </c>
      <c r="X139" s="3">
        <v>36</v>
      </c>
      <c r="Y139" s="3">
        <v>24</v>
      </c>
      <c r="Z139" s="3">
        <v>27</v>
      </c>
      <c r="AA139" s="22">
        <v>44</v>
      </c>
      <c r="AB139" s="3">
        <v>50</v>
      </c>
      <c r="AC139" s="3">
        <v>29</v>
      </c>
      <c r="AD139" s="3">
        <v>35</v>
      </c>
      <c r="AE139" s="3">
        <v>28</v>
      </c>
      <c r="AF139" s="38"/>
      <c r="AG139" s="5">
        <v>1174</v>
      </c>
      <c r="AH139" s="150">
        <v>39.133333333333333</v>
      </c>
      <c r="AI139" s="132">
        <v>58</v>
      </c>
      <c r="AJ139" s="141">
        <v>24</v>
      </c>
      <c r="AK139" s="82">
        <f>('Max. Temp. Data 1897-1898'!AG139+'Min. Temp. Data 1897-1898'!AG139)/60</f>
        <v>48.81666666666667</v>
      </c>
      <c r="AL139" s="196">
        <f>AK138-AK139</f>
        <v>0.56666666666666288</v>
      </c>
    </row>
    <row r="140" spans="1:39" x14ac:dyDescent="0.25">
      <c r="A140" s="164" t="s">
        <v>6</v>
      </c>
      <c r="B140" s="47">
        <f t="shared" ref="B140:AE140" si="80">B138-B139</f>
        <v>-2</v>
      </c>
      <c r="C140" s="48">
        <f t="shared" si="80"/>
        <v>2</v>
      </c>
      <c r="D140" s="48">
        <f t="shared" si="80"/>
        <v>1</v>
      </c>
      <c r="E140" s="236">
        <f t="shared" si="80"/>
        <v>5</v>
      </c>
      <c r="F140" s="48">
        <f t="shared" si="80"/>
        <v>1</v>
      </c>
      <c r="G140" s="40">
        <f t="shared" si="80"/>
        <v>3</v>
      </c>
      <c r="H140" s="48">
        <f t="shared" si="80"/>
        <v>3</v>
      </c>
      <c r="I140" s="48">
        <f t="shared" si="80"/>
        <v>1</v>
      </c>
      <c r="J140" s="48">
        <f t="shared" si="80"/>
        <v>-6</v>
      </c>
      <c r="K140" s="48">
        <f t="shared" si="80"/>
        <v>4</v>
      </c>
      <c r="L140" s="40">
        <f t="shared" si="80"/>
        <v>0</v>
      </c>
      <c r="M140" s="48">
        <f t="shared" si="80"/>
        <v>3</v>
      </c>
      <c r="N140" s="48">
        <f t="shared" si="80"/>
        <v>3</v>
      </c>
      <c r="O140" s="48">
        <f t="shared" si="80"/>
        <v>3</v>
      </c>
      <c r="P140" s="48">
        <f t="shared" si="80"/>
        <v>3</v>
      </c>
      <c r="Q140" s="40">
        <f t="shared" si="80"/>
        <v>-6</v>
      </c>
      <c r="R140" s="48">
        <f t="shared" si="80"/>
        <v>1</v>
      </c>
      <c r="S140" s="48">
        <f t="shared" si="80"/>
        <v>2</v>
      </c>
      <c r="T140" s="48">
        <f t="shared" si="80"/>
        <v>3</v>
      </c>
      <c r="U140" s="48">
        <f t="shared" si="80"/>
        <v>3</v>
      </c>
      <c r="V140" s="40">
        <f t="shared" si="80"/>
        <v>3</v>
      </c>
      <c r="W140" s="48">
        <f t="shared" si="80"/>
        <v>2</v>
      </c>
      <c r="X140" s="48">
        <f t="shared" si="80"/>
        <v>-5</v>
      </c>
      <c r="Y140" s="48">
        <f t="shared" si="80"/>
        <v>4</v>
      </c>
      <c r="Z140" s="48">
        <f t="shared" si="80"/>
        <v>2</v>
      </c>
      <c r="AA140" s="40">
        <f t="shared" si="80"/>
        <v>1</v>
      </c>
      <c r="AB140" s="301">
        <f t="shared" si="80"/>
        <v>-16</v>
      </c>
      <c r="AC140" s="48">
        <f t="shared" si="80"/>
        <v>1</v>
      </c>
      <c r="AD140" s="48">
        <f t="shared" si="80"/>
        <v>0</v>
      </c>
      <c r="AE140" s="48">
        <f t="shared" si="80"/>
        <v>1</v>
      </c>
      <c r="AF140" s="38"/>
      <c r="AG140" s="41">
        <f>SUM(B140:AF140)</f>
        <v>20</v>
      </c>
      <c r="AH140" s="151">
        <f>AVERAGE(B140:AF140)</f>
        <v>0.66666666666666663</v>
      </c>
      <c r="AI140" s="133">
        <f>MAX(B140:AF140)</f>
        <v>5</v>
      </c>
      <c r="AJ140" s="142">
        <f>MIN(B140:AF140)</f>
        <v>-16</v>
      </c>
    </row>
    <row r="141" spans="1:39" x14ac:dyDescent="0.25">
      <c r="A141" s="54" t="s">
        <v>10</v>
      </c>
      <c r="B141" s="55">
        <v>53</v>
      </c>
      <c r="C141" s="56">
        <v>50</v>
      </c>
      <c r="D141" s="56">
        <v>47</v>
      </c>
      <c r="E141" s="56">
        <v>45</v>
      </c>
      <c r="F141" s="56">
        <v>41</v>
      </c>
      <c r="G141" s="57">
        <v>43</v>
      </c>
      <c r="H141" s="56">
        <v>35</v>
      </c>
      <c r="I141" s="56">
        <v>51</v>
      </c>
      <c r="J141" s="56">
        <v>51</v>
      </c>
      <c r="K141" s="56">
        <v>44</v>
      </c>
      <c r="L141" s="57">
        <v>40</v>
      </c>
      <c r="M141" s="56">
        <v>40</v>
      </c>
      <c r="N141" s="56">
        <v>31</v>
      </c>
      <c r="O141" s="56">
        <v>31</v>
      </c>
      <c r="P141" s="56">
        <v>44</v>
      </c>
      <c r="Q141" s="57">
        <v>45</v>
      </c>
      <c r="R141" s="56">
        <v>36</v>
      </c>
      <c r="S141" s="56">
        <v>31</v>
      </c>
      <c r="T141" s="56">
        <v>32</v>
      </c>
      <c r="U141" s="56">
        <v>40</v>
      </c>
      <c r="V141" s="57">
        <v>40</v>
      </c>
      <c r="W141" s="56">
        <v>46</v>
      </c>
      <c r="X141" s="56">
        <v>31</v>
      </c>
      <c r="Y141" s="56">
        <v>28</v>
      </c>
      <c r="Z141" s="56">
        <v>29</v>
      </c>
      <c r="AA141" s="57">
        <v>45</v>
      </c>
      <c r="AB141" s="56">
        <v>34</v>
      </c>
      <c r="AC141" s="56">
        <v>29</v>
      </c>
      <c r="AD141" s="56">
        <v>35</v>
      </c>
      <c r="AE141" s="56">
        <v>28</v>
      </c>
      <c r="AF141" s="51"/>
      <c r="AG141" s="58">
        <f t="shared" ref="AG141:AG155" si="81">SUM(B141:AF141)</f>
        <v>1175</v>
      </c>
      <c r="AH141" s="20">
        <f t="shared" ref="AH141:AH155" si="82">AVERAGE(B141:AF141)</f>
        <v>39.166666666666664</v>
      </c>
      <c r="AI141" s="122">
        <f t="shared" ref="AI141:AI155" si="83">MAX(B141:AF141)</f>
        <v>53</v>
      </c>
      <c r="AJ141" s="140">
        <f t="shared" ref="AJ141:AJ155" si="84">MIN(B141:AF141)</f>
        <v>28</v>
      </c>
      <c r="AK141" s="82">
        <f>('Max. Temp. Data 1897-1898'!AG141+'Min. Temp. Data 1897-1898'!AG141)/60</f>
        <v>49.06666666666667</v>
      </c>
      <c r="AM141" s="355"/>
    </row>
    <row r="142" spans="1:39" x14ac:dyDescent="0.25">
      <c r="A142" s="12" t="s">
        <v>7</v>
      </c>
      <c r="B142" s="15">
        <v>55</v>
      </c>
      <c r="C142" s="3">
        <v>55</v>
      </c>
      <c r="D142" s="3">
        <v>46</v>
      </c>
      <c r="E142" s="3">
        <v>40</v>
      </c>
      <c r="F142" s="3">
        <v>40</v>
      </c>
      <c r="G142" s="22">
        <v>39</v>
      </c>
      <c r="H142" s="3">
        <v>34</v>
      </c>
      <c r="I142" s="3">
        <v>50</v>
      </c>
      <c r="J142" s="3">
        <v>58</v>
      </c>
      <c r="K142" s="3">
        <v>41</v>
      </c>
      <c r="L142" s="22">
        <v>40</v>
      </c>
      <c r="M142" s="3">
        <v>37</v>
      </c>
      <c r="N142" s="3">
        <v>29</v>
      </c>
      <c r="O142" s="3">
        <v>29</v>
      </c>
      <c r="P142" s="3">
        <v>41</v>
      </c>
      <c r="Q142" s="22">
        <v>52</v>
      </c>
      <c r="R142" s="3">
        <v>37</v>
      </c>
      <c r="S142" s="3">
        <v>29</v>
      </c>
      <c r="T142" s="3">
        <v>29</v>
      </c>
      <c r="U142" s="3">
        <v>38</v>
      </c>
      <c r="V142" s="21">
        <v>38</v>
      </c>
      <c r="W142" s="3">
        <v>44</v>
      </c>
      <c r="X142" s="3">
        <v>36</v>
      </c>
      <c r="Y142" s="3">
        <v>24</v>
      </c>
      <c r="Z142" s="3">
        <v>27</v>
      </c>
      <c r="AA142" s="22">
        <v>44</v>
      </c>
      <c r="AB142" s="3">
        <v>50</v>
      </c>
      <c r="AC142" s="3">
        <v>29</v>
      </c>
      <c r="AD142" s="3">
        <v>35</v>
      </c>
      <c r="AE142" s="3">
        <v>28</v>
      </c>
      <c r="AF142" s="51"/>
      <c r="AG142" s="5">
        <f t="shared" si="81"/>
        <v>1174</v>
      </c>
      <c r="AH142" s="4">
        <f t="shared" si="82"/>
        <v>39.133333333333333</v>
      </c>
      <c r="AI142" s="132">
        <f t="shared" si="83"/>
        <v>58</v>
      </c>
      <c r="AJ142" s="141">
        <f t="shared" si="84"/>
        <v>24</v>
      </c>
      <c r="AK142" s="82">
        <f>('Max. Temp. Data 1897-1898'!AG142+'Min. Temp. Data 1897-1898'!AG142)/60</f>
        <v>48.55</v>
      </c>
      <c r="AL142" s="196">
        <f>AK141-AK142</f>
        <v>0.51666666666667282</v>
      </c>
      <c r="AM142" s="355"/>
    </row>
    <row r="143" spans="1:39" x14ac:dyDescent="0.25">
      <c r="A143" s="39" t="s">
        <v>6</v>
      </c>
      <c r="B143" s="47">
        <f t="shared" ref="B143:AE143" si="85">B141-B142</f>
        <v>-2</v>
      </c>
      <c r="C143" s="48">
        <f t="shared" si="85"/>
        <v>-5</v>
      </c>
      <c r="D143" s="48">
        <f t="shared" si="85"/>
        <v>1</v>
      </c>
      <c r="E143" s="236">
        <f t="shared" si="85"/>
        <v>5</v>
      </c>
      <c r="F143" s="48">
        <f t="shared" si="85"/>
        <v>1</v>
      </c>
      <c r="G143" s="40">
        <f t="shared" si="85"/>
        <v>4</v>
      </c>
      <c r="H143" s="48">
        <f t="shared" si="85"/>
        <v>1</v>
      </c>
      <c r="I143" s="48">
        <f t="shared" si="85"/>
        <v>1</v>
      </c>
      <c r="J143" s="48">
        <f t="shared" si="85"/>
        <v>-7</v>
      </c>
      <c r="K143" s="48">
        <f t="shared" si="85"/>
        <v>3</v>
      </c>
      <c r="L143" s="40">
        <f t="shared" si="85"/>
        <v>0</v>
      </c>
      <c r="M143" s="48">
        <f t="shared" si="85"/>
        <v>3</v>
      </c>
      <c r="N143" s="48">
        <f t="shared" si="85"/>
        <v>2</v>
      </c>
      <c r="O143" s="48">
        <f t="shared" si="85"/>
        <v>2</v>
      </c>
      <c r="P143" s="48">
        <f t="shared" si="85"/>
        <v>3</v>
      </c>
      <c r="Q143" s="40">
        <f t="shared" si="85"/>
        <v>-7</v>
      </c>
      <c r="R143" s="48">
        <f t="shared" si="85"/>
        <v>-1</v>
      </c>
      <c r="S143" s="48">
        <f t="shared" si="85"/>
        <v>2</v>
      </c>
      <c r="T143" s="48">
        <f t="shared" si="85"/>
        <v>3</v>
      </c>
      <c r="U143" s="48">
        <f t="shared" si="85"/>
        <v>2</v>
      </c>
      <c r="V143" s="40">
        <f t="shared" si="85"/>
        <v>2</v>
      </c>
      <c r="W143" s="48">
        <f t="shared" si="85"/>
        <v>2</v>
      </c>
      <c r="X143" s="48">
        <f t="shared" si="85"/>
        <v>-5</v>
      </c>
      <c r="Y143" s="48">
        <f t="shared" si="85"/>
        <v>4</v>
      </c>
      <c r="Z143" s="48">
        <f t="shared" si="85"/>
        <v>2</v>
      </c>
      <c r="AA143" s="40">
        <f t="shared" si="85"/>
        <v>1</v>
      </c>
      <c r="AB143" s="301">
        <f t="shared" si="85"/>
        <v>-16</v>
      </c>
      <c r="AC143" s="48">
        <f t="shared" si="85"/>
        <v>0</v>
      </c>
      <c r="AD143" s="48">
        <f t="shared" si="85"/>
        <v>0</v>
      </c>
      <c r="AE143" s="48">
        <f t="shared" si="85"/>
        <v>0</v>
      </c>
      <c r="AF143" s="51"/>
      <c r="AG143" s="41">
        <f t="shared" si="81"/>
        <v>1</v>
      </c>
      <c r="AH143" s="42">
        <f t="shared" si="82"/>
        <v>3.3333333333333333E-2</v>
      </c>
      <c r="AI143" s="133">
        <f t="shared" si="83"/>
        <v>5</v>
      </c>
      <c r="AJ143" s="142">
        <f t="shared" si="84"/>
        <v>-16</v>
      </c>
      <c r="AM143" s="355"/>
    </row>
    <row r="144" spans="1:39" x14ac:dyDescent="0.25">
      <c r="A144" s="54" t="s">
        <v>10</v>
      </c>
      <c r="B144" s="55">
        <v>53</v>
      </c>
      <c r="C144" s="56">
        <v>50</v>
      </c>
      <c r="D144" s="56">
        <v>47</v>
      </c>
      <c r="E144" s="56">
        <v>45</v>
      </c>
      <c r="F144" s="56">
        <v>41</v>
      </c>
      <c r="G144" s="57">
        <v>43</v>
      </c>
      <c r="H144" s="56">
        <v>35</v>
      </c>
      <c r="I144" s="56">
        <v>51</v>
      </c>
      <c r="J144" s="56">
        <v>51</v>
      </c>
      <c r="K144" s="56">
        <v>44</v>
      </c>
      <c r="L144" s="57">
        <v>40</v>
      </c>
      <c r="M144" s="56">
        <v>40</v>
      </c>
      <c r="N144" s="56">
        <v>31</v>
      </c>
      <c r="O144" s="56">
        <v>31</v>
      </c>
      <c r="P144" s="56">
        <v>44</v>
      </c>
      <c r="Q144" s="57">
        <v>45</v>
      </c>
      <c r="R144" s="56">
        <v>36</v>
      </c>
      <c r="S144" s="56">
        <v>31</v>
      </c>
      <c r="T144" s="56">
        <v>32</v>
      </c>
      <c r="U144" s="56">
        <v>40</v>
      </c>
      <c r="V144" s="57">
        <v>40</v>
      </c>
      <c r="W144" s="56">
        <v>46</v>
      </c>
      <c r="X144" s="56">
        <v>31</v>
      </c>
      <c r="Y144" s="56">
        <v>28</v>
      </c>
      <c r="Z144" s="56">
        <v>29</v>
      </c>
      <c r="AA144" s="57">
        <v>45</v>
      </c>
      <c r="AB144" s="56">
        <v>34</v>
      </c>
      <c r="AC144" s="56">
        <v>29</v>
      </c>
      <c r="AD144" s="56">
        <v>35</v>
      </c>
      <c r="AE144" s="56">
        <v>28</v>
      </c>
      <c r="AF144" s="51"/>
      <c r="AG144" s="58">
        <f>SUM(B144:AF144)</f>
        <v>1175</v>
      </c>
      <c r="AH144" s="20">
        <f>AVERAGE(B144:AF144)</f>
        <v>39.166666666666664</v>
      </c>
      <c r="AI144" s="122">
        <f>MAX(B144:AF144)</f>
        <v>53</v>
      </c>
      <c r="AJ144" s="140">
        <f>MIN(B144:AF144)</f>
        <v>28</v>
      </c>
      <c r="AK144" s="82" t="e">
        <f>('Max. Temp. Data 1897-1898'!#REF!+'Min. Temp. Data 1897-1898'!AG144)/60</f>
        <v>#REF!</v>
      </c>
      <c r="AM144" s="355"/>
    </row>
    <row r="145" spans="1:39" x14ac:dyDescent="0.25">
      <c r="A145" s="12" t="s">
        <v>51</v>
      </c>
      <c r="B145" s="15">
        <v>53</v>
      </c>
      <c r="C145" s="3">
        <v>50</v>
      </c>
      <c r="D145" s="3">
        <v>47</v>
      </c>
      <c r="E145" s="3">
        <v>45</v>
      </c>
      <c r="F145" s="3">
        <v>41</v>
      </c>
      <c r="G145" s="22">
        <v>43</v>
      </c>
      <c r="H145" s="3">
        <v>35</v>
      </c>
      <c r="I145" s="3">
        <v>51</v>
      </c>
      <c r="J145" s="3">
        <v>51</v>
      </c>
      <c r="K145" s="3">
        <v>44</v>
      </c>
      <c r="L145" s="22">
        <v>40</v>
      </c>
      <c r="M145" s="3">
        <v>40</v>
      </c>
      <c r="N145" s="3">
        <v>31</v>
      </c>
      <c r="O145" s="3">
        <v>31</v>
      </c>
      <c r="P145" s="3">
        <v>44</v>
      </c>
      <c r="Q145" s="22">
        <v>45</v>
      </c>
      <c r="R145" s="3">
        <v>36</v>
      </c>
      <c r="S145" s="3">
        <v>31</v>
      </c>
      <c r="T145" s="3">
        <v>32</v>
      </c>
      <c r="U145" s="3">
        <v>41</v>
      </c>
      <c r="V145" s="21">
        <v>40</v>
      </c>
      <c r="W145" s="3">
        <v>46</v>
      </c>
      <c r="X145" s="3">
        <v>31</v>
      </c>
      <c r="Y145" s="3">
        <v>28</v>
      </c>
      <c r="Z145" s="3">
        <v>25</v>
      </c>
      <c r="AA145" s="22">
        <v>45</v>
      </c>
      <c r="AB145" s="3">
        <v>34</v>
      </c>
      <c r="AC145" s="3">
        <v>29</v>
      </c>
      <c r="AD145" s="3">
        <v>35</v>
      </c>
      <c r="AE145" s="3">
        <v>28</v>
      </c>
      <c r="AF145" s="38"/>
      <c r="AG145" s="29">
        <f t="shared" si="81"/>
        <v>1172</v>
      </c>
      <c r="AH145" s="152">
        <f t="shared" si="82"/>
        <v>39.06666666666667</v>
      </c>
      <c r="AI145" s="123">
        <f t="shared" si="83"/>
        <v>53</v>
      </c>
      <c r="AJ145" s="143">
        <f t="shared" si="84"/>
        <v>25</v>
      </c>
      <c r="AK145" s="82" t="e">
        <f>('Max. Temp. Data 1897-1898'!#REF!+'Min. Temp. Data 1897-1898'!AG145)/60</f>
        <v>#REF!</v>
      </c>
      <c r="AL145" s="196" t="e">
        <f>AK144-AK145</f>
        <v>#REF!</v>
      </c>
      <c r="AM145" s="355"/>
    </row>
    <row r="146" spans="1:39" x14ac:dyDescent="0.25">
      <c r="A146" s="164" t="s">
        <v>6</v>
      </c>
      <c r="B146" s="47">
        <f t="shared" ref="B146:AE146" si="86">B144-B145</f>
        <v>0</v>
      </c>
      <c r="C146" s="48">
        <f t="shared" si="86"/>
        <v>0</v>
      </c>
      <c r="D146" s="48">
        <f t="shared" si="86"/>
        <v>0</v>
      </c>
      <c r="E146" s="48">
        <f t="shared" si="86"/>
        <v>0</v>
      </c>
      <c r="F146" s="48">
        <f t="shared" si="86"/>
        <v>0</v>
      </c>
      <c r="G146" s="40">
        <f t="shared" si="86"/>
        <v>0</v>
      </c>
      <c r="H146" s="48">
        <f t="shared" si="86"/>
        <v>0</v>
      </c>
      <c r="I146" s="48">
        <f t="shared" si="86"/>
        <v>0</v>
      </c>
      <c r="J146" s="48">
        <f t="shared" si="86"/>
        <v>0</v>
      </c>
      <c r="K146" s="48">
        <f t="shared" si="86"/>
        <v>0</v>
      </c>
      <c r="L146" s="40">
        <f t="shared" si="86"/>
        <v>0</v>
      </c>
      <c r="M146" s="48">
        <f t="shared" si="86"/>
        <v>0</v>
      </c>
      <c r="N146" s="48">
        <f t="shared" si="86"/>
        <v>0</v>
      </c>
      <c r="O146" s="48">
        <f t="shared" si="86"/>
        <v>0</v>
      </c>
      <c r="P146" s="48">
        <f t="shared" si="86"/>
        <v>0</v>
      </c>
      <c r="Q146" s="40">
        <f t="shared" si="86"/>
        <v>0</v>
      </c>
      <c r="R146" s="301">
        <f t="shared" si="86"/>
        <v>0</v>
      </c>
      <c r="S146" s="48">
        <f t="shared" si="86"/>
        <v>0</v>
      </c>
      <c r="T146" s="48">
        <f t="shared" si="86"/>
        <v>0</v>
      </c>
      <c r="U146" s="48">
        <f t="shared" si="86"/>
        <v>-1</v>
      </c>
      <c r="V146" s="40">
        <f t="shared" si="86"/>
        <v>0</v>
      </c>
      <c r="W146" s="48">
        <f t="shared" si="86"/>
        <v>0</v>
      </c>
      <c r="X146" s="48">
        <f t="shared" si="86"/>
        <v>0</v>
      </c>
      <c r="Y146" s="48">
        <f t="shared" si="86"/>
        <v>0</v>
      </c>
      <c r="Z146" s="236">
        <f t="shared" si="86"/>
        <v>4</v>
      </c>
      <c r="AA146" s="40">
        <f t="shared" si="86"/>
        <v>0</v>
      </c>
      <c r="AB146" s="48">
        <f t="shared" si="86"/>
        <v>0</v>
      </c>
      <c r="AC146" s="48">
        <f t="shared" si="86"/>
        <v>0</v>
      </c>
      <c r="AD146" s="48">
        <f t="shared" si="86"/>
        <v>0</v>
      </c>
      <c r="AE146" s="48">
        <f t="shared" si="86"/>
        <v>0</v>
      </c>
      <c r="AF146" s="38"/>
      <c r="AG146" s="200">
        <f t="shared" si="81"/>
        <v>3</v>
      </c>
      <c r="AH146" s="201">
        <f t="shared" si="82"/>
        <v>0.1</v>
      </c>
      <c r="AI146" s="202">
        <f t="shared" si="83"/>
        <v>4</v>
      </c>
      <c r="AJ146" s="203">
        <f t="shared" si="84"/>
        <v>-1</v>
      </c>
      <c r="AM146" s="355"/>
    </row>
    <row r="147" spans="1:39" x14ac:dyDescent="0.25">
      <c r="A147" s="54" t="s">
        <v>10</v>
      </c>
      <c r="B147" s="55">
        <v>53</v>
      </c>
      <c r="C147" s="56">
        <v>50</v>
      </c>
      <c r="D147" s="56">
        <v>47</v>
      </c>
      <c r="E147" s="56">
        <v>45</v>
      </c>
      <c r="F147" s="56">
        <v>41</v>
      </c>
      <c r="G147" s="57">
        <v>43</v>
      </c>
      <c r="H147" s="56">
        <v>35</v>
      </c>
      <c r="I147" s="56">
        <v>51</v>
      </c>
      <c r="J147" s="56">
        <v>51</v>
      </c>
      <c r="K147" s="56">
        <v>44</v>
      </c>
      <c r="L147" s="57">
        <v>40</v>
      </c>
      <c r="M147" s="56">
        <v>40</v>
      </c>
      <c r="N147" s="56">
        <v>31</v>
      </c>
      <c r="O147" s="56">
        <v>31</v>
      </c>
      <c r="P147" s="56">
        <v>44</v>
      </c>
      <c r="Q147" s="57">
        <v>45</v>
      </c>
      <c r="R147" s="56">
        <v>36</v>
      </c>
      <c r="S147" s="56">
        <v>31</v>
      </c>
      <c r="T147" s="56">
        <v>32</v>
      </c>
      <c r="U147" s="56">
        <v>40</v>
      </c>
      <c r="V147" s="57">
        <v>40</v>
      </c>
      <c r="W147" s="56">
        <v>46</v>
      </c>
      <c r="X147" s="56">
        <v>31</v>
      </c>
      <c r="Y147" s="56">
        <v>28</v>
      </c>
      <c r="Z147" s="56">
        <v>29</v>
      </c>
      <c r="AA147" s="57">
        <v>45</v>
      </c>
      <c r="AB147" s="56">
        <v>34</v>
      </c>
      <c r="AC147" s="56">
        <v>29</v>
      </c>
      <c r="AD147" s="56">
        <v>35</v>
      </c>
      <c r="AE147" s="56">
        <v>28</v>
      </c>
      <c r="AF147" s="51"/>
      <c r="AG147" s="58">
        <f t="shared" si="81"/>
        <v>1175</v>
      </c>
      <c r="AH147" s="20">
        <f t="shared" si="82"/>
        <v>39.166666666666664</v>
      </c>
      <c r="AI147" s="122">
        <f t="shared" si="83"/>
        <v>53</v>
      </c>
      <c r="AJ147" s="140">
        <f t="shared" si="84"/>
        <v>28</v>
      </c>
      <c r="AK147" s="82">
        <f>('Max. Temp. Data 1897-1898'!AG144+'Min. Temp. Data 1897-1898'!AG147)/60</f>
        <v>49.06666666666667</v>
      </c>
      <c r="AM147" s="355"/>
    </row>
    <row r="148" spans="1:39" x14ac:dyDescent="0.25">
      <c r="A148" s="35" t="s">
        <v>45</v>
      </c>
      <c r="B148" s="15">
        <v>43</v>
      </c>
      <c r="C148" s="28">
        <v>54</v>
      </c>
      <c r="D148" s="28">
        <v>45</v>
      </c>
      <c r="E148" s="28">
        <v>41</v>
      </c>
      <c r="F148" s="28">
        <v>42</v>
      </c>
      <c r="G148" s="22">
        <v>50</v>
      </c>
      <c r="H148" s="28">
        <v>33</v>
      </c>
      <c r="I148" s="28">
        <v>41</v>
      </c>
      <c r="J148" s="28">
        <v>60</v>
      </c>
      <c r="K148" s="28">
        <v>40</v>
      </c>
      <c r="L148" s="22">
        <v>39</v>
      </c>
      <c r="M148" s="28">
        <v>26</v>
      </c>
      <c r="N148" s="28">
        <v>27</v>
      </c>
      <c r="O148" s="28">
        <v>29</v>
      </c>
      <c r="P148" s="28">
        <v>31</v>
      </c>
      <c r="Q148" s="22">
        <v>55</v>
      </c>
      <c r="R148" s="28">
        <v>37</v>
      </c>
      <c r="S148" s="28">
        <v>29</v>
      </c>
      <c r="T148" s="28">
        <v>29</v>
      </c>
      <c r="U148" s="28">
        <v>38</v>
      </c>
      <c r="V148" s="21">
        <v>45</v>
      </c>
      <c r="W148" s="28">
        <v>45</v>
      </c>
      <c r="X148" s="28">
        <v>43</v>
      </c>
      <c r="Y148" s="28">
        <v>21</v>
      </c>
      <c r="Z148" s="28">
        <v>25</v>
      </c>
      <c r="AA148" s="22">
        <v>45</v>
      </c>
      <c r="AB148" s="28">
        <v>60</v>
      </c>
      <c r="AC148" s="28">
        <v>27</v>
      </c>
      <c r="AD148" s="28">
        <v>32</v>
      </c>
      <c r="AE148" s="28">
        <v>27</v>
      </c>
      <c r="AF148" s="51"/>
      <c r="AG148" s="29">
        <f t="shared" si="81"/>
        <v>1159</v>
      </c>
      <c r="AH148" s="30">
        <f t="shared" si="82"/>
        <v>38.633333333333333</v>
      </c>
      <c r="AI148" s="123">
        <f t="shared" si="83"/>
        <v>60</v>
      </c>
      <c r="AJ148" s="143">
        <f t="shared" si="84"/>
        <v>21</v>
      </c>
      <c r="AK148" s="82">
        <f>('Max. Temp. Data 1897-1898'!AG145+'Min. Temp. Data 1897-1898'!AG148)/60</f>
        <v>48.8</v>
      </c>
      <c r="AL148" s="196">
        <f>AK147-AK148</f>
        <v>0.26666666666667282</v>
      </c>
      <c r="AM148" s="355"/>
    </row>
    <row r="149" spans="1:39" x14ac:dyDescent="0.25">
      <c r="A149" s="39" t="s">
        <v>6</v>
      </c>
      <c r="B149" s="47">
        <f t="shared" ref="B149:AE149" si="87">B147-B148</f>
        <v>10</v>
      </c>
      <c r="C149" s="48">
        <f t="shared" si="87"/>
        <v>-4</v>
      </c>
      <c r="D149" s="48">
        <f t="shared" si="87"/>
        <v>2</v>
      </c>
      <c r="E149" s="48">
        <f t="shared" si="87"/>
        <v>4</v>
      </c>
      <c r="F149" s="48">
        <f t="shared" si="87"/>
        <v>-1</v>
      </c>
      <c r="G149" s="40">
        <f t="shared" si="87"/>
        <v>-7</v>
      </c>
      <c r="H149" s="48">
        <f t="shared" si="87"/>
        <v>2</v>
      </c>
      <c r="I149" s="48">
        <f t="shared" si="87"/>
        <v>10</v>
      </c>
      <c r="J149" s="48">
        <f t="shared" si="87"/>
        <v>-9</v>
      </c>
      <c r="K149" s="48">
        <f t="shared" si="87"/>
        <v>4</v>
      </c>
      <c r="L149" s="40">
        <f t="shared" si="87"/>
        <v>1</v>
      </c>
      <c r="M149" s="236">
        <f t="shared" si="87"/>
        <v>14</v>
      </c>
      <c r="N149" s="48">
        <f t="shared" si="87"/>
        <v>4</v>
      </c>
      <c r="O149" s="48">
        <f t="shared" si="87"/>
        <v>2</v>
      </c>
      <c r="P149" s="48">
        <f t="shared" si="87"/>
        <v>13</v>
      </c>
      <c r="Q149" s="40">
        <f t="shared" si="87"/>
        <v>-10</v>
      </c>
      <c r="R149" s="48">
        <f t="shared" si="87"/>
        <v>-1</v>
      </c>
      <c r="S149" s="48">
        <f t="shared" si="87"/>
        <v>2</v>
      </c>
      <c r="T149" s="48">
        <f t="shared" si="87"/>
        <v>3</v>
      </c>
      <c r="U149" s="48">
        <f t="shared" si="87"/>
        <v>2</v>
      </c>
      <c r="V149" s="40">
        <f t="shared" si="87"/>
        <v>-5</v>
      </c>
      <c r="W149" s="48">
        <f t="shared" si="87"/>
        <v>1</v>
      </c>
      <c r="X149" s="48">
        <f t="shared" si="87"/>
        <v>-12</v>
      </c>
      <c r="Y149" s="48">
        <f t="shared" si="87"/>
        <v>7</v>
      </c>
      <c r="Z149" s="48">
        <f t="shared" si="87"/>
        <v>4</v>
      </c>
      <c r="AA149" s="40">
        <f t="shared" si="87"/>
        <v>0</v>
      </c>
      <c r="AB149" s="301">
        <f t="shared" si="87"/>
        <v>-26</v>
      </c>
      <c r="AC149" s="48">
        <f t="shared" si="87"/>
        <v>2</v>
      </c>
      <c r="AD149" s="48">
        <f t="shared" si="87"/>
        <v>3</v>
      </c>
      <c r="AE149" s="48">
        <f t="shared" si="87"/>
        <v>1</v>
      </c>
      <c r="AF149" s="51"/>
      <c r="AG149" s="41">
        <f t="shared" si="81"/>
        <v>16</v>
      </c>
      <c r="AH149" s="42">
        <f t="shared" si="82"/>
        <v>0.53333333333333333</v>
      </c>
      <c r="AI149" s="133">
        <f t="shared" si="83"/>
        <v>14</v>
      </c>
      <c r="AJ149" s="142">
        <f t="shared" si="84"/>
        <v>-26</v>
      </c>
      <c r="AM149" s="355"/>
    </row>
    <row r="150" spans="1:39" x14ac:dyDescent="0.25">
      <c r="A150" s="54" t="s">
        <v>10</v>
      </c>
      <c r="B150" s="55">
        <v>53</v>
      </c>
      <c r="C150" s="56">
        <v>50</v>
      </c>
      <c r="D150" s="56">
        <v>47</v>
      </c>
      <c r="E150" s="56">
        <v>45</v>
      </c>
      <c r="F150" s="56">
        <v>41</v>
      </c>
      <c r="G150" s="57">
        <v>43</v>
      </c>
      <c r="H150" s="56">
        <v>35</v>
      </c>
      <c r="I150" s="56">
        <v>51</v>
      </c>
      <c r="J150" s="56">
        <v>51</v>
      </c>
      <c r="K150" s="56">
        <v>44</v>
      </c>
      <c r="L150" s="57">
        <v>40</v>
      </c>
      <c r="M150" s="56">
        <v>40</v>
      </c>
      <c r="N150" s="56">
        <v>31</v>
      </c>
      <c r="O150" s="56">
        <v>31</v>
      </c>
      <c r="P150" s="56">
        <v>44</v>
      </c>
      <c r="Q150" s="57">
        <v>45</v>
      </c>
      <c r="R150" s="56">
        <v>36</v>
      </c>
      <c r="S150" s="56">
        <v>31</v>
      </c>
      <c r="T150" s="56">
        <v>32</v>
      </c>
      <c r="U150" s="56">
        <v>40</v>
      </c>
      <c r="V150" s="57">
        <v>40</v>
      </c>
      <c r="W150" s="56">
        <v>46</v>
      </c>
      <c r="X150" s="56">
        <v>31</v>
      </c>
      <c r="Y150" s="56">
        <v>28</v>
      </c>
      <c r="Z150" s="56">
        <v>29</v>
      </c>
      <c r="AA150" s="57">
        <v>45</v>
      </c>
      <c r="AB150" s="56">
        <v>34</v>
      </c>
      <c r="AC150" s="56">
        <v>29</v>
      </c>
      <c r="AD150" s="56">
        <v>35</v>
      </c>
      <c r="AE150" s="56">
        <v>28</v>
      </c>
      <c r="AF150" s="51"/>
      <c r="AG150" s="58">
        <f t="shared" si="81"/>
        <v>1175</v>
      </c>
      <c r="AH150" s="20">
        <f t="shared" si="82"/>
        <v>39.166666666666664</v>
      </c>
      <c r="AI150" s="122">
        <f t="shared" si="83"/>
        <v>53</v>
      </c>
      <c r="AJ150" s="140">
        <f t="shared" si="84"/>
        <v>28</v>
      </c>
      <c r="AK150" s="82">
        <f>('Max. Temp. Data 1897-1898'!AG147+'Min. Temp. Data 1897-1898'!AG150)/60</f>
        <v>49.06666666666667</v>
      </c>
      <c r="AM150" s="355"/>
    </row>
    <row r="151" spans="1:39" x14ac:dyDescent="0.25">
      <c r="A151" s="12" t="s">
        <v>9</v>
      </c>
      <c r="B151" s="15">
        <v>53</v>
      </c>
      <c r="C151" s="28">
        <v>55</v>
      </c>
      <c r="D151" s="28">
        <v>45</v>
      </c>
      <c r="E151" s="28">
        <v>38</v>
      </c>
      <c r="F151" s="28">
        <v>39</v>
      </c>
      <c r="G151" s="22">
        <v>43</v>
      </c>
      <c r="H151" s="28">
        <v>32</v>
      </c>
      <c r="I151" s="28">
        <v>47</v>
      </c>
      <c r="J151" s="28">
        <v>50</v>
      </c>
      <c r="K151" s="28">
        <v>39</v>
      </c>
      <c r="L151" s="22">
        <v>39</v>
      </c>
      <c r="M151" s="28">
        <v>34</v>
      </c>
      <c r="N151" s="28">
        <v>27</v>
      </c>
      <c r="O151" s="28">
        <v>26</v>
      </c>
      <c r="P151" s="28">
        <v>40</v>
      </c>
      <c r="Q151" s="22">
        <v>58</v>
      </c>
      <c r="R151" s="28">
        <v>34</v>
      </c>
      <c r="S151" s="28">
        <v>25</v>
      </c>
      <c r="T151" s="28">
        <v>28</v>
      </c>
      <c r="U151" s="28">
        <v>38</v>
      </c>
      <c r="V151" s="21">
        <v>38</v>
      </c>
      <c r="W151" s="28">
        <v>41</v>
      </c>
      <c r="X151" s="28">
        <v>30</v>
      </c>
      <c r="Y151" s="28">
        <v>22</v>
      </c>
      <c r="Z151" s="28">
        <v>26</v>
      </c>
      <c r="AA151" s="22">
        <v>43</v>
      </c>
      <c r="AB151" s="109">
        <v>33</v>
      </c>
      <c r="AC151" s="28">
        <v>26</v>
      </c>
      <c r="AD151" s="28">
        <v>35</v>
      </c>
      <c r="AE151" s="28">
        <v>24</v>
      </c>
      <c r="AF151" s="51"/>
      <c r="AG151" s="29">
        <f t="shared" si="81"/>
        <v>1108</v>
      </c>
      <c r="AH151" s="30">
        <f t="shared" si="82"/>
        <v>36.93333333333333</v>
      </c>
      <c r="AI151" s="123">
        <f t="shared" si="83"/>
        <v>58</v>
      </c>
      <c r="AJ151" s="143">
        <f t="shared" si="84"/>
        <v>22</v>
      </c>
      <c r="AK151" s="82">
        <f>('Max. Temp. Data 1897-1898'!AG148+'Min. Temp. Data 1897-1898'!AG151)/60</f>
        <v>48.35</v>
      </c>
      <c r="AL151" s="196">
        <f>AK150-AK151</f>
        <v>0.71666666666666856</v>
      </c>
      <c r="AM151" s="355"/>
    </row>
    <row r="152" spans="1:39" ht="13.8" thickBot="1" x14ac:dyDescent="0.3">
      <c r="A152" s="164" t="s">
        <v>6</v>
      </c>
      <c r="B152" s="47">
        <f t="shared" ref="B152:AE152" si="88">B150-B151</f>
        <v>0</v>
      </c>
      <c r="C152" s="48">
        <f t="shared" si="88"/>
        <v>-5</v>
      </c>
      <c r="D152" s="48">
        <f t="shared" si="88"/>
        <v>2</v>
      </c>
      <c r="E152" s="236">
        <f t="shared" si="88"/>
        <v>7</v>
      </c>
      <c r="F152" s="48">
        <f t="shared" si="88"/>
        <v>2</v>
      </c>
      <c r="G152" s="40">
        <f t="shared" si="88"/>
        <v>0</v>
      </c>
      <c r="H152" s="48">
        <f t="shared" si="88"/>
        <v>3</v>
      </c>
      <c r="I152" s="48">
        <f t="shared" si="88"/>
        <v>4</v>
      </c>
      <c r="J152" s="48">
        <f t="shared" si="88"/>
        <v>1</v>
      </c>
      <c r="K152" s="48">
        <f t="shared" si="88"/>
        <v>5</v>
      </c>
      <c r="L152" s="40">
        <f t="shared" si="88"/>
        <v>1</v>
      </c>
      <c r="M152" s="48">
        <f t="shared" si="88"/>
        <v>6</v>
      </c>
      <c r="N152" s="48">
        <f t="shared" si="88"/>
        <v>4</v>
      </c>
      <c r="O152" s="48">
        <f t="shared" si="88"/>
        <v>5</v>
      </c>
      <c r="P152" s="48">
        <f t="shared" si="88"/>
        <v>4</v>
      </c>
      <c r="Q152" s="306">
        <f t="shared" si="88"/>
        <v>-13</v>
      </c>
      <c r="R152" s="48">
        <f t="shared" si="88"/>
        <v>2</v>
      </c>
      <c r="S152" s="48">
        <f t="shared" si="88"/>
        <v>6</v>
      </c>
      <c r="T152" s="48">
        <f t="shared" si="88"/>
        <v>4</v>
      </c>
      <c r="U152" s="48">
        <f t="shared" si="88"/>
        <v>2</v>
      </c>
      <c r="V152" s="40">
        <f t="shared" si="88"/>
        <v>2</v>
      </c>
      <c r="W152" s="48">
        <f t="shared" si="88"/>
        <v>5</v>
      </c>
      <c r="X152" s="48">
        <f t="shared" si="88"/>
        <v>1</v>
      </c>
      <c r="Y152" s="48">
        <f t="shared" si="88"/>
        <v>6</v>
      </c>
      <c r="Z152" s="48">
        <f t="shared" si="88"/>
        <v>3</v>
      </c>
      <c r="AA152" s="40">
        <f t="shared" si="88"/>
        <v>2</v>
      </c>
      <c r="AB152" s="48">
        <f t="shared" si="88"/>
        <v>1</v>
      </c>
      <c r="AC152" s="48">
        <f t="shared" si="88"/>
        <v>3</v>
      </c>
      <c r="AD152" s="48">
        <f t="shared" si="88"/>
        <v>0</v>
      </c>
      <c r="AE152" s="48">
        <f t="shared" si="88"/>
        <v>4</v>
      </c>
      <c r="AF152" s="51"/>
      <c r="AG152" s="25">
        <f t="shared" si="81"/>
        <v>67</v>
      </c>
      <c r="AH152" s="24">
        <f t="shared" si="82"/>
        <v>2.2333333333333334</v>
      </c>
      <c r="AI152" s="137">
        <f t="shared" si="83"/>
        <v>7</v>
      </c>
      <c r="AJ152" s="146">
        <f t="shared" si="84"/>
        <v>-13</v>
      </c>
      <c r="AM152" s="355"/>
    </row>
    <row r="153" spans="1:39" x14ac:dyDescent="0.25">
      <c r="A153" s="54" t="s">
        <v>10</v>
      </c>
      <c r="B153" s="55">
        <v>53</v>
      </c>
      <c r="C153" s="56">
        <v>50</v>
      </c>
      <c r="D153" s="56">
        <v>47</v>
      </c>
      <c r="E153" s="56">
        <v>45</v>
      </c>
      <c r="F153" s="56">
        <v>41</v>
      </c>
      <c r="G153" s="57">
        <v>43</v>
      </c>
      <c r="H153" s="56">
        <v>35</v>
      </c>
      <c r="I153" s="56">
        <v>51</v>
      </c>
      <c r="J153" s="56">
        <v>51</v>
      </c>
      <c r="K153" s="56">
        <v>44</v>
      </c>
      <c r="L153" s="57">
        <v>40</v>
      </c>
      <c r="M153" s="56">
        <v>40</v>
      </c>
      <c r="N153" s="56">
        <v>31</v>
      </c>
      <c r="O153" s="56">
        <v>31</v>
      </c>
      <c r="P153" s="56">
        <v>44</v>
      </c>
      <c r="Q153" s="57">
        <v>45</v>
      </c>
      <c r="R153" s="56">
        <v>36</v>
      </c>
      <c r="S153" s="56">
        <v>31</v>
      </c>
      <c r="T153" s="56">
        <v>32</v>
      </c>
      <c r="U153" s="56">
        <v>40</v>
      </c>
      <c r="V153" s="57">
        <v>40</v>
      </c>
      <c r="W153" s="56">
        <v>46</v>
      </c>
      <c r="X153" s="56">
        <v>31</v>
      </c>
      <c r="Y153" s="56">
        <v>28</v>
      </c>
      <c r="Z153" s="56">
        <v>29</v>
      </c>
      <c r="AA153" s="57">
        <v>45</v>
      </c>
      <c r="AB153" s="56">
        <v>34</v>
      </c>
      <c r="AC153" s="56">
        <v>29</v>
      </c>
      <c r="AD153" s="56">
        <v>35</v>
      </c>
      <c r="AE153" s="56">
        <v>28</v>
      </c>
      <c r="AF153" s="51"/>
      <c r="AG153" s="58">
        <f t="shared" si="81"/>
        <v>1175</v>
      </c>
      <c r="AH153" s="20">
        <f t="shared" si="82"/>
        <v>39.166666666666664</v>
      </c>
      <c r="AI153" s="122">
        <f t="shared" si="83"/>
        <v>53</v>
      </c>
      <c r="AJ153" s="140">
        <f t="shared" si="84"/>
        <v>28</v>
      </c>
      <c r="AK153" s="82">
        <f>('Max. Temp. Data 1897-1898'!AG150+'Min. Temp. Data 1897-1898'!AG153)/60</f>
        <v>49.06666666666667</v>
      </c>
      <c r="AM153" s="308"/>
    </row>
    <row r="154" spans="1:39" x14ac:dyDescent="0.25">
      <c r="A154" s="12" t="s">
        <v>35</v>
      </c>
      <c r="B154" s="15">
        <v>57</v>
      </c>
      <c r="C154" s="3">
        <v>52</v>
      </c>
      <c r="D154" s="3">
        <v>47</v>
      </c>
      <c r="E154" s="3">
        <v>51</v>
      </c>
      <c r="F154" s="3">
        <v>46</v>
      </c>
      <c r="G154" s="3">
        <v>54</v>
      </c>
      <c r="H154" s="3">
        <v>46</v>
      </c>
      <c r="I154" s="3">
        <v>53</v>
      </c>
      <c r="J154" s="3">
        <v>55</v>
      </c>
      <c r="K154" s="3">
        <v>49</v>
      </c>
      <c r="L154" s="3">
        <v>48</v>
      </c>
      <c r="M154" s="3">
        <v>38</v>
      </c>
      <c r="N154" s="3">
        <v>34</v>
      </c>
      <c r="O154" s="3">
        <v>38</v>
      </c>
      <c r="P154" s="3">
        <v>49</v>
      </c>
      <c r="Q154" s="3">
        <v>52</v>
      </c>
      <c r="R154" s="3">
        <v>42</v>
      </c>
      <c r="S154" s="3">
        <v>38</v>
      </c>
      <c r="T154" s="3">
        <v>34</v>
      </c>
      <c r="U154" s="3">
        <v>42</v>
      </c>
      <c r="V154" s="3">
        <v>46</v>
      </c>
      <c r="W154" s="3">
        <v>50</v>
      </c>
      <c r="X154" s="3">
        <v>36</v>
      </c>
      <c r="Y154" s="3">
        <v>32</v>
      </c>
      <c r="Z154" s="3">
        <v>35</v>
      </c>
      <c r="AA154" s="3">
        <v>58</v>
      </c>
      <c r="AB154" s="3">
        <v>43</v>
      </c>
      <c r="AC154" s="3">
        <v>36</v>
      </c>
      <c r="AD154" s="3">
        <v>42</v>
      </c>
      <c r="AE154" s="3">
        <v>33</v>
      </c>
      <c r="AF154" s="51"/>
      <c r="AG154" s="29">
        <f t="shared" si="81"/>
        <v>1336</v>
      </c>
      <c r="AH154" s="30">
        <f t="shared" si="82"/>
        <v>44.533333333333331</v>
      </c>
      <c r="AI154" s="123">
        <f t="shared" si="83"/>
        <v>58</v>
      </c>
      <c r="AJ154" s="143">
        <f t="shared" si="84"/>
        <v>32</v>
      </c>
      <c r="AK154" s="82">
        <f>('Max. Temp. Data 1897-1898'!AG151+'Min. Temp. Data 1897-1898'!AG154)/60</f>
        <v>53.4</v>
      </c>
      <c r="AL154" s="196">
        <f>AK153-AK154</f>
        <v>-4.3333333333333286</v>
      </c>
      <c r="AM154" s="308"/>
    </row>
    <row r="155" spans="1:39" ht="13.8" thickBot="1" x14ac:dyDescent="0.3">
      <c r="A155" s="36" t="s">
        <v>6</v>
      </c>
      <c r="B155" s="17">
        <f t="shared" ref="B155:AE155" si="89">B153-B154</f>
        <v>-4</v>
      </c>
      <c r="C155" s="16">
        <f t="shared" si="89"/>
        <v>-2</v>
      </c>
      <c r="D155" s="16">
        <f t="shared" si="89"/>
        <v>0</v>
      </c>
      <c r="E155" s="16">
        <f t="shared" si="89"/>
        <v>-6</v>
      </c>
      <c r="F155" s="16">
        <f t="shared" si="89"/>
        <v>-5</v>
      </c>
      <c r="G155" s="23">
        <f t="shared" si="89"/>
        <v>-11</v>
      </c>
      <c r="H155" s="16">
        <f t="shared" si="89"/>
        <v>-11</v>
      </c>
      <c r="I155" s="16">
        <f t="shared" si="89"/>
        <v>-2</v>
      </c>
      <c r="J155" s="16">
        <f t="shared" si="89"/>
        <v>-4</v>
      </c>
      <c r="K155" s="16">
        <f t="shared" si="89"/>
        <v>-5</v>
      </c>
      <c r="L155" s="23">
        <f t="shared" si="89"/>
        <v>-8</v>
      </c>
      <c r="M155" s="16">
        <f t="shared" si="89"/>
        <v>2</v>
      </c>
      <c r="N155" s="16">
        <f t="shared" si="89"/>
        <v>-3</v>
      </c>
      <c r="O155" s="16">
        <f t="shared" si="89"/>
        <v>-7</v>
      </c>
      <c r="P155" s="16">
        <f t="shared" si="89"/>
        <v>-5</v>
      </c>
      <c r="Q155" s="23">
        <f t="shared" si="89"/>
        <v>-7</v>
      </c>
      <c r="R155" s="16">
        <f t="shared" si="89"/>
        <v>-6</v>
      </c>
      <c r="S155" s="16">
        <f t="shared" si="89"/>
        <v>-7</v>
      </c>
      <c r="T155" s="16">
        <f t="shared" si="89"/>
        <v>-2</v>
      </c>
      <c r="U155" s="16">
        <f t="shared" si="89"/>
        <v>-2</v>
      </c>
      <c r="V155" s="23">
        <f t="shared" si="89"/>
        <v>-6</v>
      </c>
      <c r="W155" s="16">
        <f t="shared" si="89"/>
        <v>-4</v>
      </c>
      <c r="X155" s="16">
        <f t="shared" si="89"/>
        <v>-5</v>
      </c>
      <c r="Y155" s="16">
        <f t="shared" si="89"/>
        <v>-4</v>
      </c>
      <c r="Z155" s="16">
        <f t="shared" si="89"/>
        <v>-6</v>
      </c>
      <c r="AA155" s="305">
        <f t="shared" si="89"/>
        <v>-13</v>
      </c>
      <c r="AB155" s="16">
        <f t="shared" si="89"/>
        <v>-9</v>
      </c>
      <c r="AC155" s="16">
        <f t="shared" si="89"/>
        <v>-7</v>
      </c>
      <c r="AD155" s="16">
        <f t="shared" si="89"/>
        <v>-7</v>
      </c>
      <c r="AE155" s="16">
        <f t="shared" si="89"/>
        <v>-5</v>
      </c>
      <c r="AF155" s="53"/>
      <c r="AG155" s="25">
        <f t="shared" si="81"/>
        <v>-161</v>
      </c>
      <c r="AH155" s="24">
        <f t="shared" si="82"/>
        <v>-5.3666666666666663</v>
      </c>
      <c r="AI155" s="137">
        <f t="shared" si="83"/>
        <v>2</v>
      </c>
      <c r="AJ155" s="146">
        <f t="shared" si="84"/>
        <v>-13</v>
      </c>
      <c r="AM155" s="308"/>
    </row>
    <row r="156" spans="1:39" x14ac:dyDescent="0.25">
      <c r="A156" s="206"/>
      <c r="B156" s="204"/>
      <c r="C156" s="204"/>
      <c r="D156" s="204"/>
      <c r="E156" s="204"/>
      <c r="F156" s="204"/>
      <c r="G156" s="204"/>
      <c r="H156" s="204"/>
      <c r="I156" s="204"/>
      <c r="J156" s="204"/>
      <c r="K156" s="204"/>
      <c r="L156" s="204"/>
      <c r="M156" s="204"/>
      <c r="N156" s="204"/>
      <c r="O156" s="204"/>
      <c r="P156" s="204"/>
      <c r="Q156" s="204"/>
      <c r="R156" s="204"/>
      <c r="S156" s="204"/>
      <c r="T156" s="204"/>
      <c r="U156" s="204"/>
      <c r="V156" s="204"/>
      <c r="W156" s="204"/>
      <c r="X156" s="204"/>
      <c r="Y156" s="204"/>
      <c r="Z156" s="204"/>
      <c r="AA156" s="204"/>
      <c r="AB156" s="204"/>
      <c r="AC156" s="204"/>
      <c r="AD156" s="204"/>
      <c r="AE156" s="204"/>
      <c r="AF156" s="204"/>
      <c r="AG156" s="207"/>
      <c r="AH156" s="208"/>
      <c r="AI156" s="309"/>
      <c r="AJ156" s="310"/>
    </row>
    <row r="157" spans="1:39" x14ac:dyDescent="0.25">
      <c r="A157" s="210"/>
      <c r="B157" s="211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  <c r="AD157" s="211"/>
      <c r="AE157" s="211"/>
      <c r="AF157" s="211"/>
      <c r="AG157" s="212"/>
      <c r="AH157" s="213"/>
      <c r="AI157" s="214"/>
      <c r="AJ157" s="214"/>
    </row>
    <row r="158" spans="1:39" x14ac:dyDescent="0.25">
      <c r="A158" s="210"/>
      <c r="B158" s="211"/>
      <c r="C158" s="211"/>
      <c r="D158" s="211"/>
      <c r="E158" s="211"/>
      <c r="F158" s="211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  <c r="AD158" s="211"/>
      <c r="AE158" s="211"/>
      <c r="AF158" s="211"/>
      <c r="AG158" s="212"/>
      <c r="AH158" s="213"/>
      <c r="AI158" s="214"/>
      <c r="AJ158" s="214"/>
    </row>
    <row r="159" spans="1:39" ht="15.6" x14ac:dyDescent="0.3">
      <c r="A159" s="37" t="s">
        <v>44</v>
      </c>
      <c r="B159" s="18">
        <v>1</v>
      </c>
      <c r="C159" s="11">
        <v>2</v>
      </c>
      <c r="D159" s="11">
        <v>3</v>
      </c>
      <c r="E159" s="11">
        <v>4</v>
      </c>
      <c r="F159" s="11">
        <v>5</v>
      </c>
      <c r="G159" s="19">
        <v>6</v>
      </c>
      <c r="H159" s="11">
        <v>7</v>
      </c>
      <c r="I159" s="11">
        <v>8</v>
      </c>
      <c r="J159" s="11">
        <v>9</v>
      </c>
      <c r="K159" s="11">
        <v>10</v>
      </c>
      <c r="L159" s="19">
        <v>11</v>
      </c>
      <c r="M159" s="11">
        <v>12</v>
      </c>
      <c r="N159" s="11">
        <v>13</v>
      </c>
      <c r="O159" s="11">
        <v>14</v>
      </c>
      <c r="P159" s="11">
        <v>15</v>
      </c>
      <c r="Q159" s="19">
        <v>16</v>
      </c>
      <c r="R159" s="11">
        <v>17</v>
      </c>
      <c r="S159" s="11">
        <v>18</v>
      </c>
      <c r="T159" s="11">
        <v>19</v>
      </c>
      <c r="U159" s="11">
        <v>20</v>
      </c>
      <c r="V159" s="19">
        <v>21</v>
      </c>
      <c r="W159" s="11">
        <v>22</v>
      </c>
      <c r="X159" s="11">
        <v>23</v>
      </c>
      <c r="Y159" s="11">
        <v>24</v>
      </c>
      <c r="Z159" s="11">
        <v>25</v>
      </c>
      <c r="AA159" s="19">
        <v>26</v>
      </c>
      <c r="AB159" s="11">
        <v>27</v>
      </c>
      <c r="AC159" s="11">
        <v>28</v>
      </c>
      <c r="AD159" s="11">
        <v>29</v>
      </c>
      <c r="AE159" s="11">
        <v>30</v>
      </c>
      <c r="AF159" s="11">
        <v>31</v>
      </c>
      <c r="AG159" s="8" t="s">
        <v>0</v>
      </c>
      <c r="AH159" s="6" t="s">
        <v>1</v>
      </c>
      <c r="AI159" s="6" t="s">
        <v>2</v>
      </c>
      <c r="AJ159" s="6" t="s">
        <v>3</v>
      </c>
    </row>
    <row r="160" spans="1:39" x14ac:dyDescent="0.25">
      <c r="A160" s="54" t="s">
        <v>10</v>
      </c>
      <c r="B160" s="55">
        <v>26</v>
      </c>
      <c r="C160" s="56">
        <v>36</v>
      </c>
      <c r="D160" s="56">
        <v>36</v>
      </c>
      <c r="E160" s="56">
        <v>36</v>
      </c>
      <c r="F160" s="56">
        <v>35</v>
      </c>
      <c r="G160" s="57">
        <v>33</v>
      </c>
      <c r="H160" s="56">
        <v>33</v>
      </c>
      <c r="I160" s="56">
        <v>36</v>
      </c>
      <c r="J160" s="56">
        <v>35</v>
      </c>
      <c r="K160" s="56">
        <v>39</v>
      </c>
      <c r="L160" s="57">
        <v>52</v>
      </c>
      <c r="M160" s="56">
        <v>46</v>
      </c>
      <c r="N160" s="56">
        <v>43</v>
      </c>
      <c r="O160" s="56">
        <v>45</v>
      </c>
      <c r="P160" s="56">
        <v>40</v>
      </c>
      <c r="Q160" s="57">
        <v>34</v>
      </c>
      <c r="R160" s="56">
        <v>43</v>
      </c>
      <c r="S160" s="56">
        <v>34</v>
      </c>
      <c r="T160" s="56">
        <v>28</v>
      </c>
      <c r="U160" s="56">
        <v>28</v>
      </c>
      <c r="V160" s="57">
        <v>38</v>
      </c>
      <c r="W160" s="56">
        <v>36</v>
      </c>
      <c r="X160" s="56">
        <v>27</v>
      </c>
      <c r="Y160" s="56">
        <v>20</v>
      </c>
      <c r="Z160" s="56">
        <v>19</v>
      </c>
      <c r="AA160" s="57">
        <v>29</v>
      </c>
      <c r="AB160" s="56">
        <v>29</v>
      </c>
      <c r="AC160" s="56">
        <v>26</v>
      </c>
      <c r="AD160" s="56">
        <v>25</v>
      </c>
      <c r="AE160" s="56">
        <v>38</v>
      </c>
      <c r="AF160" s="56">
        <v>34</v>
      </c>
      <c r="AG160" s="58">
        <f t="shared" ref="AG160:AG173" si="90">SUM(B160:AF160)</f>
        <v>1059</v>
      </c>
      <c r="AH160" s="20">
        <f t="shared" ref="AH160:AH173" si="91">AVERAGE(B160:AF160)</f>
        <v>34.161290322580648</v>
      </c>
      <c r="AI160" s="59">
        <f t="shared" ref="AI160:AI173" si="92">MAX(B160:AF160)</f>
        <v>52</v>
      </c>
      <c r="AJ160" s="59">
        <f t="shared" ref="AJ160:AJ173" si="93">MIN(B160:AF160)</f>
        <v>19</v>
      </c>
      <c r="AK160" s="82">
        <f>('Max. Temp. Data 1897-1898'!AG157+'Min. Temp. Data 1897-1898'!AG160)/62</f>
        <v>42.064516129032256</v>
      </c>
      <c r="AM160" s="308"/>
    </row>
    <row r="161" spans="1:41" x14ac:dyDescent="0.25">
      <c r="A161" s="12" t="s">
        <v>7</v>
      </c>
      <c r="B161" s="15">
        <v>25</v>
      </c>
      <c r="C161" s="3">
        <v>35</v>
      </c>
      <c r="D161" s="3">
        <v>35</v>
      </c>
      <c r="E161" s="3">
        <v>35</v>
      </c>
      <c r="F161" s="3">
        <v>36</v>
      </c>
      <c r="G161" s="22">
        <v>31</v>
      </c>
      <c r="H161" s="3">
        <v>33</v>
      </c>
      <c r="I161" s="3">
        <v>32</v>
      </c>
      <c r="J161" s="3">
        <v>35</v>
      </c>
      <c r="K161" s="3">
        <v>37</v>
      </c>
      <c r="L161" s="22">
        <v>50</v>
      </c>
      <c r="M161" s="3">
        <v>50</v>
      </c>
      <c r="N161" s="3">
        <v>42</v>
      </c>
      <c r="O161" s="3">
        <v>43</v>
      </c>
      <c r="P161" s="3">
        <v>45</v>
      </c>
      <c r="Q161" s="22">
        <v>32</v>
      </c>
      <c r="R161" s="3">
        <v>42</v>
      </c>
      <c r="S161" s="3">
        <v>38</v>
      </c>
      <c r="T161" s="3">
        <v>28</v>
      </c>
      <c r="U161" s="3">
        <v>28</v>
      </c>
      <c r="V161" s="21">
        <v>40</v>
      </c>
      <c r="W161" s="3">
        <v>37</v>
      </c>
      <c r="X161" s="3">
        <v>31</v>
      </c>
      <c r="Y161" s="3">
        <v>19</v>
      </c>
      <c r="Z161" s="3">
        <v>15</v>
      </c>
      <c r="AA161" s="22">
        <v>25</v>
      </c>
      <c r="AB161" s="3">
        <v>23</v>
      </c>
      <c r="AC161" s="3">
        <v>28</v>
      </c>
      <c r="AD161" s="3">
        <v>40</v>
      </c>
      <c r="AE161" s="3">
        <v>40</v>
      </c>
      <c r="AF161" s="3">
        <v>40</v>
      </c>
      <c r="AG161" s="5">
        <f t="shared" si="90"/>
        <v>1070</v>
      </c>
      <c r="AH161" s="4">
        <f t="shared" si="91"/>
        <v>34.516129032258064</v>
      </c>
      <c r="AI161" s="2">
        <f t="shared" si="92"/>
        <v>50</v>
      </c>
      <c r="AJ161" s="2">
        <f t="shared" si="93"/>
        <v>15</v>
      </c>
      <c r="AK161" s="82">
        <f>('Max. Temp. Data 1897-1898'!AG158+'Min. Temp. Data 1897-1898'!AG161)/62</f>
        <v>41.258064516129032</v>
      </c>
      <c r="AL161" s="196">
        <f>AK160-AK161</f>
        <v>0.8064516129032242</v>
      </c>
      <c r="AM161" s="308"/>
    </row>
    <row r="162" spans="1:41" x14ac:dyDescent="0.25">
      <c r="A162" s="39" t="s">
        <v>6</v>
      </c>
      <c r="B162" s="47">
        <f t="shared" ref="B162:AF162" si="94">B160-B161</f>
        <v>1</v>
      </c>
      <c r="C162" s="48">
        <f t="shared" si="94"/>
        <v>1</v>
      </c>
      <c r="D162" s="48">
        <f t="shared" si="94"/>
        <v>1</v>
      </c>
      <c r="E162" s="48">
        <f t="shared" si="94"/>
        <v>1</v>
      </c>
      <c r="F162" s="48">
        <f t="shared" si="94"/>
        <v>-1</v>
      </c>
      <c r="G162" s="40">
        <f t="shared" si="94"/>
        <v>2</v>
      </c>
      <c r="H162" s="48">
        <f t="shared" si="94"/>
        <v>0</v>
      </c>
      <c r="I162" s="48">
        <f t="shared" si="94"/>
        <v>4</v>
      </c>
      <c r="J162" s="48">
        <f t="shared" si="94"/>
        <v>0</v>
      </c>
      <c r="K162" s="48">
        <f t="shared" si="94"/>
        <v>2</v>
      </c>
      <c r="L162" s="40">
        <f t="shared" si="94"/>
        <v>2</v>
      </c>
      <c r="M162" s="48">
        <f t="shared" si="94"/>
        <v>-4</v>
      </c>
      <c r="N162" s="48">
        <f t="shared" si="94"/>
        <v>1</v>
      </c>
      <c r="O162" s="48">
        <f t="shared" si="94"/>
        <v>2</v>
      </c>
      <c r="P162" s="48">
        <f t="shared" si="94"/>
        <v>-5</v>
      </c>
      <c r="Q162" s="40">
        <f t="shared" si="94"/>
        <v>2</v>
      </c>
      <c r="R162" s="48">
        <f t="shared" si="94"/>
        <v>1</v>
      </c>
      <c r="S162" s="48">
        <f t="shared" si="94"/>
        <v>-4</v>
      </c>
      <c r="T162" s="48">
        <f t="shared" si="94"/>
        <v>0</v>
      </c>
      <c r="U162" s="48">
        <f t="shared" si="94"/>
        <v>0</v>
      </c>
      <c r="V162" s="40">
        <f t="shared" si="94"/>
        <v>-2</v>
      </c>
      <c r="W162" s="48">
        <f t="shared" si="94"/>
        <v>-1</v>
      </c>
      <c r="X162" s="48">
        <f t="shared" si="94"/>
        <v>-4</v>
      </c>
      <c r="Y162" s="48">
        <f t="shared" si="94"/>
        <v>1</v>
      </c>
      <c r="Z162" s="48">
        <f t="shared" si="94"/>
        <v>4</v>
      </c>
      <c r="AA162" s="40">
        <f t="shared" si="94"/>
        <v>4</v>
      </c>
      <c r="AB162" s="236">
        <f t="shared" si="94"/>
        <v>6</v>
      </c>
      <c r="AC162" s="48">
        <f t="shared" si="94"/>
        <v>-2</v>
      </c>
      <c r="AD162" s="301">
        <f t="shared" si="94"/>
        <v>-15</v>
      </c>
      <c r="AE162" s="48">
        <f t="shared" si="94"/>
        <v>-2</v>
      </c>
      <c r="AF162" s="48">
        <f t="shared" si="94"/>
        <v>-6</v>
      </c>
      <c r="AG162" s="41">
        <f t="shared" si="90"/>
        <v>-11</v>
      </c>
      <c r="AH162" s="42">
        <f t="shared" si="91"/>
        <v>-0.35483870967741937</v>
      </c>
      <c r="AI162" s="50">
        <f t="shared" si="92"/>
        <v>6</v>
      </c>
      <c r="AJ162" s="50">
        <f t="shared" si="93"/>
        <v>-15</v>
      </c>
      <c r="AM162" s="308"/>
    </row>
    <row r="163" spans="1:41" x14ac:dyDescent="0.25">
      <c r="A163" s="54" t="s">
        <v>10</v>
      </c>
      <c r="B163" s="55">
        <v>26</v>
      </c>
      <c r="C163" s="56">
        <v>36</v>
      </c>
      <c r="D163" s="56">
        <v>36</v>
      </c>
      <c r="E163" s="56">
        <v>36</v>
      </c>
      <c r="F163" s="56">
        <v>35</v>
      </c>
      <c r="G163" s="57">
        <v>33</v>
      </c>
      <c r="H163" s="56">
        <v>33</v>
      </c>
      <c r="I163" s="56">
        <v>36</v>
      </c>
      <c r="J163" s="56">
        <v>35</v>
      </c>
      <c r="K163" s="56">
        <v>39</v>
      </c>
      <c r="L163" s="57">
        <v>52</v>
      </c>
      <c r="M163" s="56">
        <v>46</v>
      </c>
      <c r="N163" s="56">
        <v>43</v>
      </c>
      <c r="O163" s="56">
        <v>45</v>
      </c>
      <c r="P163" s="56">
        <v>40</v>
      </c>
      <c r="Q163" s="57">
        <v>34</v>
      </c>
      <c r="R163" s="56">
        <v>43</v>
      </c>
      <c r="S163" s="56">
        <v>34</v>
      </c>
      <c r="T163" s="56">
        <v>28</v>
      </c>
      <c r="U163" s="56">
        <v>28</v>
      </c>
      <c r="V163" s="57">
        <v>38</v>
      </c>
      <c r="W163" s="56">
        <v>36</v>
      </c>
      <c r="X163" s="56">
        <v>27</v>
      </c>
      <c r="Y163" s="56">
        <v>20</v>
      </c>
      <c r="Z163" s="56">
        <v>19</v>
      </c>
      <c r="AA163" s="57">
        <v>29</v>
      </c>
      <c r="AB163" s="56">
        <v>29</v>
      </c>
      <c r="AC163" s="56">
        <v>26</v>
      </c>
      <c r="AD163" s="56">
        <v>25</v>
      </c>
      <c r="AE163" s="56">
        <v>38</v>
      </c>
      <c r="AF163" s="124">
        <v>34</v>
      </c>
      <c r="AG163" s="58">
        <f t="shared" si="90"/>
        <v>1059</v>
      </c>
      <c r="AH163" s="20">
        <f t="shared" si="91"/>
        <v>34.161290322580648</v>
      </c>
      <c r="AI163" s="59">
        <f t="shared" si="92"/>
        <v>52</v>
      </c>
      <c r="AJ163" s="59">
        <f t="shared" si="93"/>
        <v>19</v>
      </c>
      <c r="AK163" s="82">
        <f>('Max. Temp. Data 1897-1898'!AG160+'Min. Temp. Data 1897-1898'!AG163)/62</f>
        <v>42.064516129032256</v>
      </c>
      <c r="AM163" s="308"/>
    </row>
    <row r="164" spans="1:41" x14ac:dyDescent="0.25">
      <c r="A164" s="35" t="s">
        <v>45</v>
      </c>
      <c r="B164" s="15">
        <v>25</v>
      </c>
      <c r="C164" s="28">
        <v>37</v>
      </c>
      <c r="D164" s="28">
        <v>35</v>
      </c>
      <c r="E164" s="28">
        <v>35</v>
      </c>
      <c r="F164" s="28">
        <v>45</v>
      </c>
      <c r="G164" s="22">
        <v>31</v>
      </c>
      <c r="H164" s="28">
        <v>34</v>
      </c>
      <c r="I164" s="28">
        <v>34</v>
      </c>
      <c r="J164" s="28">
        <v>33</v>
      </c>
      <c r="K164" s="28">
        <v>42</v>
      </c>
      <c r="L164" s="22">
        <v>53</v>
      </c>
      <c r="M164" s="28">
        <v>54</v>
      </c>
      <c r="N164" s="28">
        <v>42</v>
      </c>
      <c r="O164" s="28">
        <v>48</v>
      </c>
      <c r="P164" s="28">
        <v>44</v>
      </c>
      <c r="Q164" s="22">
        <v>32</v>
      </c>
      <c r="R164" s="28">
        <v>45</v>
      </c>
      <c r="S164" s="28">
        <v>40</v>
      </c>
      <c r="T164" s="28">
        <v>26</v>
      </c>
      <c r="U164" s="28">
        <v>31</v>
      </c>
      <c r="V164" s="21">
        <v>43</v>
      </c>
      <c r="W164" s="28">
        <v>36</v>
      </c>
      <c r="X164" s="28">
        <v>29</v>
      </c>
      <c r="Y164" s="28">
        <v>18</v>
      </c>
      <c r="Z164" s="28">
        <v>18</v>
      </c>
      <c r="AA164" s="22">
        <v>30</v>
      </c>
      <c r="AB164" s="28">
        <v>25</v>
      </c>
      <c r="AC164" s="28">
        <v>23</v>
      </c>
      <c r="AD164" s="28">
        <v>26</v>
      </c>
      <c r="AE164" s="28">
        <v>37</v>
      </c>
      <c r="AF164" s="89">
        <v>43</v>
      </c>
      <c r="AG164" s="29">
        <f t="shared" si="90"/>
        <v>1094</v>
      </c>
      <c r="AH164" s="30">
        <f t="shared" si="91"/>
        <v>35.29032258064516</v>
      </c>
      <c r="AI164" s="31">
        <f t="shared" si="92"/>
        <v>54</v>
      </c>
      <c r="AJ164" s="31">
        <f t="shared" si="93"/>
        <v>18</v>
      </c>
      <c r="AK164" s="82">
        <f>('Max. Temp. Data 1897-1898'!AG161+'Min. Temp. Data 1897-1898'!AG164)/62</f>
        <v>41.741935483870968</v>
      </c>
      <c r="AL164" s="196">
        <f>AK163-AK164</f>
        <v>0.32258064516128826</v>
      </c>
      <c r="AM164" s="308"/>
    </row>
    <row r="165" spans="1:41" x14ac:dyDescent="0.25">
      <c r="A165" s="39" t="s">
        <v>6</v>
      </c>
      <c r="B165" s="47">
        <f t="shared" ref="B165:AF165" si="95">B163-B164</f>
        <v>1</v>
      </c>
      <c r="C165" s="48">
        <f t="shared" si="95"/>
        <v>-1</v>
      </c>
      <c r="D165" s="48">
        <f t="shared" si="95"/>
        <v>1</v>
      </c>
      <c r="E165" s="48">
        <f t="shared" si="95"/>
        <v>1</v>
      </c>
      <c r="F165" s="301">
        <f t="shared" si="95"/>
        <v>-10</v>
      </c>
      <c r="G165" s="40">
        <f t="shared" si="95"/>
        <v>2</v>
      </c>
      <c r="H165" s="48">
        <f t="shared" si="95"/>
        <v>-1</v>
      </c>
      <c r="I165" s="48">
        <f t="shared" si="95"/>
        <v>2</v>
      </c>
      <c r="J165" s="48">
        <f t="shared" si="95"/>
        <v>2</v>
      </c>
      <c r="K165" s="48">
        <f t="shared" si="95"/>
        <v>-3</v>
      </c>
      <c r="L165" s="40">
        <f t="shared" si="95"/>
        <v>-1</v>
      </c>
      <c r="M165" s="48">
        <f t="shared" si="95"/>
        <v>-8</v>
      </c>
      <c r="N165" s="48">
        <f t="shared" si="95"/>
        <v>1</v>
      </c>
      <c r="O165" s="48">
        <f t="shared" si="95"/>
        <v>-3</v>
      </c>
      <c r="P165" s="48">
        <f t="shared" si="95"/>
        <v>-4</v>
      </c>
      <c r="Q165" s="40">
        <f t="shared" si="95"/>
        <v>2</v>
      </c>
      <c r="R165" s="48">
        <f t="shared" si="95"/>
        <v>-2</v>
      </c>
      <c r="S165" s="48">
        <f t="shared" si="95"/>
        <v>-6</v>
      </c>
      <c r="T165" s="48">
        <f t="shared" si="95"/>
        <v>2</v>
      </c>
      <c r="U165" s="48">
        <f t="shared" si="95"/>
        <v>-3</v>
      </c>
      <c r="V165" s="40">
        <f t="shared" si="95"/>
        <v>-5</v>
      </c>
      <c r="W165" s="48">
        <f t="shared" si="95"/>
        <v>0</v>
      </c>
      <c r="X165" s="48">
        <f t="shared" si="95"/>
        <v>-2</v>
      </c>
      <c r="Y165" s="48">
        <f t="shared" si="95"/>
        <v>2</v>
      </c>
      <c r="Z165" s="48">
        <f t="shared" si="95"/>
        <v>1</v>
      </c>
      <c r="AA165" s="40">
        <f t="shared" si="95"/>
        <v>-1</v>
      </c>
      <c r="AB165" s="236">
        <f t="shared" si="95"/>
        <v>4</v>
      </c>
      <c r="AC165" s="48">
        <f t="shared" si="95"/>
        <v>3</v>
      </c>
      <c r="AD165" s="48">
        <f t="shared" si="95"/>
        <v>-1</v>
      </c>
      <c r="AE165" s="48">
        <f t="shared" si="95"/>
        <v>1</v>
      </c>
      <c r="AF165" s="48">
        <f t="shared" si="95"/>
        <v>-9</v>
      </c>
      <c r="AG165" s="41">
        <f t="shared" si="90"/>
        <v>-35</v>
      </c>
      <c r="AH165" s="42">
        <f t="shared" si="91"/>
        <v>-1.1290322580645162</v>
      </c>
      <c r="AI165" s="50">
        <f t="shared" si="92"/>
        <v>4</v>
      </c>
      <c r="AJ165" s="50">
        <f t="shared" si="93"/>
        <v>-10</v>
      </c>
      <c r="AM165" s="308"/>
    </row>
    <row r="166" spans="1:41" x14ac:dyDescent="0.25">
      <c r="A166" s="54" t="s">
        <v>10</v>
      </c>
      <c r="B166" s="55">
        <v>26</v>
      </c>
      <c r="C166" s="56">
        <v>36</v>
      </c>
      <c r="D166" s="56">
        <v>36</v>
      </c>
      <c r="E166" s="56">
        <v>36</v>
      </c>
      <c r="F166" s="56">
        <v>35</v>
      </c>
      <c r="G166" s="57">
        <v>33</v>
      </c>
      <c r="H166" s="56">
        <v>33</v>
      </c>
      <c r="I166" s="56">
        <v>36</v>
      </c>
      <c r="J166" s="56">
        <v>35</v>
      </c>
      <c r="K166" s="56">
        <v>39</v>
      </c>
      <c r="L166" s="57">
        <v>52</v>
      </c>
      <c r="M166" s="56">
        <v>46</v>
      </c>
      <c r="N166" s="56">
        <v>43</v>
      </c>
      <c r="O166" s="56">
        <v>45</v>
      </c>
      <c r="P166" s="56">
        <v>40</v>
      </c>
      <c r="Q166" s="57">
        <v>34</v>
      </c>
      <c r="R166" s="56">
        <v>43</v>
      </c>
      <c r="S166" s="56">
        <v>34</v>
      </c>
      <c r="T166" s="56">
        <v>28</v>
      </c>
      <c r="U166" s="56">
        <v>28</v>
      </c>
      <c r="V166" s="57">
        <v>38</v>
      </c>
      <c r="W166" s="56">
        <v>36</v>
      </c>
      <c r="X166" s="56">
        <v>27</v>
      </c>
      <c r="Y166" s="56">
        <v>20</v>
      </c>
      <c r="Z166" s="56">
        <v>19</v>
      </c>
      <c r="AA166" s="57">
        <v>29</v>
      </c>
      <c r="AB166" s="56">
        <v>29</v>
      </c>
      <c r="AC166" s="56">
        <v>26</v>
      </c>
      <c r="AD166" s="56">
        <v>25</v>
      </c>
      <c r="AE166" s="56">
        <v>38</v>
      </c>
      <c r="AF166" s="124">
        <v>34</v>
      </c>
      <c r="AG166" s="58">
        <f t="shared" si="90"/>
        <v>1059</v>
      </c>
      <c r="AH166" s="20">
        <f t="shared" si="91"/>
        <v>34.161290322580648</v>
      </c>
      <c r="AI166" s="59">
        <f t="shared" si="92"/>
        <v>52</v>
      </c>
      <c r="AJ166" s="59">
        <f t="shared" si="93"/>
        <v>19</v>
      </c>
      <c r="AK166" s="82">
        <f>('Max. Temp. Data 1897-1898'!AG163+'Min. Temp. Data 1897-1898'!AG166)/62</f>
        <v>42.064516129032256</v>
      </c>
      <c r="AM166" s="355"/>
    </row>
    <row r="167" spans="1:41" x14ac:dyDescent="0.25">
      <c r="A167" s="12" t="s">
        <v>9</v>
      </c>
      <c r="B167" s="15">
        <v>23</v>
      </c>
      <c r="C167" s="28">
        <v>32</v>
      </c>
      <c r="D167" s="28">
        <v>35</v>
      </c>
      <c r="E167" s="28">
        <v>34</v>
      </c>
      <c r="F167" s="28">
        <v>34</v>
      </c>
      <c r="G167" s="22">
        <v>29</v>
      </c>
      <c r="H167" s="28">
        <v>32</v>
      </c>
      <c r="I167" s="28">
        <v>32</v>
      </c>
      <c r="J167" s="28">
        <v>34</v>
      </c>
      <c r="K167" s="28">
        <v>38</v>
      </c>
      <c r="L167" s="22">
        <v>50</v>
      </c>
      <c r="M167" s="28">
        <v>44</v>
      </c>
      <c r="N167" s="28">
        <v>40</v>
      </c>
      <c r="O167" s="28">
        <v>44</v>
      </c>
      <c r="P167" s="28">
        <v>40</v>
      </c>
      <c r="Q167" s="22">
        <v>31</v>
      </c>
      <c r="R167" s="28">
        <v>38</v>
      </c>
      <c r="S167" s="28">
        <v>35</v>
      </c>
      <c r="T167" s="28">
        <v>26</v>
      </c>
      <c r="U167" s="28">
        <v>27</v>
      </c>
      <c r="V167" s="21">
        <v>33</v>
      </c>
      <c r="W167" s="28">
        <v>34</v>
      </c>
      <c r="X167" s="28">
        <v>28</v>
      </c>
      <c r="Y167" s="28">
        <v>17</v>
      </c>
      <c r="Z167" s="28">
        <v>13</v>
      </c>
      <c r="AA167" s="22">
        <v>30</v>
      </c>
      <c r="AB167" s="28">
        <v>23</v>
      </c>
      <c r="AC167" s="28">
        <v>20</v>
      </c>
      <c r="AD167" s="28">
        <v>23</v>
      </c>
      <c r="AE167" s="28">
        <v>38</v>
      </c>
      <c r="AF167" s="89">
        <v>36</v>
      </c>
      <c r="AG167" s="29">
        <f t="shared" si="90"/>
        <v>993</v>
      </c>
      <c r="AH167" s="30">
        <f t="shared" si="91"/>
        <v>32.032258064516128</v>
      </c>
      <c r="AI167" s="31">
        <f t="shared" si="92"/>
        <v>50</v>
      </c>
      <c r="AJ167" s="31">
        <f t="shared" si="93"/>
        <v>13</v>
      </c>
      <c r="AK167" s="82">
        <f>('Max. Temp. Data 1897-1898'!AG164+'Min. Temp. Data 1897-1898'!AG167)/62</f>
        <v>41.741935483870968</v>
      </c>
      <c r="AL167" s="196">
        <f>AK166-AK167</f>
        <v>0.32258064516128826</v>
      </c>
      <c r="AM167" s="355"/>
    </row>
    <row r="168" spans="1:41" x14ac:dyDescent="0.25">
      <c r="A168" s="164" t="s">
        <v>6</v>
      </c>
      <c r="B168" s="47">
        <f t="shared" ref="B168:AF168" si="96">B166-B167</f>
        <v>3</v>
      </c>
      <c r="C168" s="48">
        <f t="shared" si="96"/>
        <v>4</v>
      </c>
      <c r="D168" s="48">
        <f t="shared" si="96"/>
        <v>1</v>
      </c>
      <c r="E168" s="48">
        <f t="shared" si="96"/>
        <v>2</v>
      </c>
      <c r="F168" s="48">
        <f t="shared" si="96"/>
        <v>1</v>
      </c>
      <c r="G168" s="40">
        <f t="shared" si="96"/>
        <v>4</v>
      </c>
      <c r="H168" s="48">
        <f t="shared" si="96"/>
        <v>1</v>
      </c>
      <c r="I168" s="48">
        <f t="shared" si="96"/>
        <v>4</v>
      </c>
      <c r="J168" s="48">
        <f t="shared" si="96"/>
        <v>1</v>
      </c>
      <c r="K168" s="48">
        <f t="shared" si="96"/>
        <v>1</v>
      </c>
      <c r="L168" s="40">
        <f t="shared" si="96"/>
        <v>2</v>
      </c>
      <c r="M168" s="48">
        <f t="shared" si="96"/>
        <v>2</v>
      </c>
      <c r="N168" s="48">
        <f t="shared" si="96"/>
        <v>3</v>
      </c>
      <c r="O168" s="48">
        <f t="shared" si="96"/>
        <v>1</v>
      </c>
      <c r="P168" s="48">
        <f t="shared" si="96"/>
        <v>0</v>
      </c>
      <c r="Q168" s="40">
        <f t="shared" si="96"/>
        <v>3</v>
      </c>
      <c r="R168" s="48">
        <f t="shared" si="96"/>
        <v>5</v>
      </c>
      <c r="S168" s="48">
        <f t="shared" si="96"/>
        <v>-1</v>
      </c>
      <c r="T168" s="48">
        <f t="shared" si="96"/>
        <v>2</v>
      </c>
      <c r="U168" s="48">
        <f t="shared" si="96"/>
        <v>1</v>
      </c>
      <c r="V168" s="40">
        <f t="shared" si="96"/>
        <v>5</v>
      </c>
      <c r="W168" s="48">
        <f t="shared" si="96"/>
        <v>2</v>
      </c>
      <c r="X168" s="48">
        <f t="shared" si="96"/>
        <v>-1</v>
      </c>
      <c r="Y168" s="48">
        <f t="shared" si="96"/>
        <v>3</v>
      </c>
      <c r="Z168" s="236">
        <f t="shared" si="96"/>
        <v>6</v>
      </c>
      <c r="AA168" s="40">
        <f t="shared" si="96"/>
        <v>-1</v>
      </c>
      <c r="AB168" s="236">
        <f t="shared" si="96"/>
        <v>6</v>
      </c>
      <c r="AC168" s="236">
        <f t="shared" si="96"/>
        <v>6</v>
      </c>
      <c r="AD168" s="48">
        <f t="shared" si="96"/>
        <v>2</v>
      </c>
      <c r="AE168" s="48">
        <f t="shared" si="96"/>
        <v>0</v>
      </c>
      <c r="AF168" s="301">
        <f t="shared" si="96"/>
        <v>-2</v>
      </c>
      <c r="AG168" s="41">
        <f t="shared" si="90"/>
        <v>66</v>
      </c>
      <c r="AH168" s="42">
        <f t="shared" si="91"/>
        <v>2.129032258064516</v>
      </c>
      <c r="AI168" s="50">
        <f t="shared" si="92"/>
        <v>6</v>
      </c>
      <c r="AJ168" s="50">
        <f t="shared" si="93"/>
        <v>-2</v>
      </c>
      <c r="AM168" s="355"/>
    </row>
    <row r="169" spans="1:41" x14ac:dyDescent="0.25">
      <c r="A169" s="54" t="s">
        <v>10</v>
      </c>
      <c r="B169" s="55">
        <v>26</v>
      </c>
      <c r="C169" s="56">
        <v>36</v>
      </c>
      <c r="D169" s="56">
        <v>36</v>
      </c>
      <c r="E169" s="56">
        <v>36</v>
      </c>
      <c r="F169" s="56">
        <v>35</v>
      </c>
      <c r="G169" s="57">
        <v>33</v>
      </c>
      <c r="H169" s="56">
        <v>33</v>
      </c>
      <c r="I169" s="56">
        <v>36</v>
      </c>
      <c r="J169" s="56">
        <v>35</v>
      </c>
      <c r="K169" s="56">
        <v>39</v>
      </c>
      <c r="L169" s="57">
        <v>52</v>
      </c>
      <c r="M169" s="56">
        <v>46</v>
      </c>
      <c r="N169" s="56">
        <v>43</v>
      </c>
      <c r="O169" s="56">
        <v>45</v>
      </c>
      <c r="P169" s="56">
        <v>40</v>
      </c>
      <c r="Q169" s="57">
        <v>34</v>
      </c>
      <c r="R169" s="56">
        <v>43</v>
      </c>
      <c r="S169" s="56">
        <v>34</v>
      </c>
      <c r="T169" s="56">
        <v>28</v>
      </c>
      <c r="U169" s="56">
        <v>28</v>
      </c>
      <c r="V169" s="57">
        <v>38</v>
      </c>
      <c r="W169" s="56">
        <v>36</v>
      </c>
      <c r="X169" s="56">
        <v>27</v>
      </c>
      <c r="Y169" s="56">
        <v>20</v>
      </c>
      <c r="Z169" s="56">
        <v>19</v>
      </c>
      <c r="AA169" s="57">
        <v>29</v>
      </c>
      <c r="AB169" s="56">
        <v>29</v>
      </c>
      <c r="AC169" s="56">
        <v>26</v>
      </c>
      <c r="AD169" s="56">
        <v>25</v>
      </c>
      <c r="AE169" s="56">
        <v>38</v>
      </c>
      <c r="AF169" s="124">
        <v>34</v>
      </c>
      <c r="AG169" s="58">
        <f t="shared" si="90"/>
        <v>1059</v>
      </c>
      <c r="AH169" s="20">
        <f t="shared" si="91"/>
        <v>34.161290322580648</v>
      </c>
      <c r="AI169" s="59">
        <f t="shared" si="92"/>
        <v>52</v>
      </c>
      <c r="AJ169" s="59">
        <f t="shared" si="93"/>
        <v>19</v>
      </c>
      <c r="AK169" s="82">
        <f>('Max. Temp. Data 1897-1898'!AG166+'Min. Temp. Data 1897-1898'!AG169)/62</f>
        <v>42.064516129032256</v>
      </c>
      <c r="AM169" s="308"/>
    </row>
    <row r="170" spans="1:41" x14ac:dyDescent="0.25">
      <c r="A170" s="12" t="s">
        <v>35</v>
      </c>
      <c r="B170" s="15">
        <v>30</v>
      </c>
      <c r="C170" s="3">
        <v>42</v>
      </c>
      <c r="D170" s="3">
        <v>43</v>
      </c>
      <c r="E170" s="3">
        <v>42</v>
      </c>
      <c r="F170" s="3">
        <v>42</v>
      </c>
      <c r="G170" s="3">
        <v>35</v>
      </c>
      <c r="H170" s="3">
        <v>36</v>
      </c>
      <c r="I170" s="3">
        <v>38</v>
      </c>
      <c r="J170" s="3">
        <v>40</v>
      </c>
      <c r="K170" s="3">
        <v>43</v>
      </c>
      <c r="L170" s="3">
        <v>53</v>
      </c>
      <c r="M170" s="3">
        <v>50</v>
      </c>
      <c r="N170" s="3">
        <v>46</v>
      </c>
      <c r="O170" s="3">
        <v>54</v>
      </c>
      <c r="P170" s="3">
        <v>44</v>
      </c>
      <c r="Q170" s="3">
        <v>36</v>
      </c>
      <c r="R170" s="3">
        <v>46</v>
      </c>
      <c r="S170" s="3">
        <v>38</v>
      </c>
      <c r="T170" s="3">
        <v>32</v>
      </c>
      <c r="U170" s="3">
        <v>33</v>
      </c>
      <c r="V170" s="3">
        <v>40</v>
      </c>
      <c r="W170" s="3">
        <v>40</v>
      </c>
      <c r="X170" s="3">
        <v>32</v>
      </c>
      <c r="Y170" s="3">
        <v>22</v>
      </c>
      <c r="Z170" s="3">
        <v>24</v>
      </c>
      <c r="AA170" s="3">
        <v>34</v>
      </c>
      <c r="AB170" s="3">
        <v>30</v>
      </c>
      <c r="AC170" s="3">
        <v>32</v>
      </c>
      <c r="AD170" s="3">
        <v>27</v>
      </c>
      <c r="AE170" s="3">
        <v>39</v>
      </c>
      <c r="AF170" s="89">
        <v>36</v>
      </c>
      <c r="AG170" s="29">
        <f t="shared" si="90"/>
        <v>1179</v>
      </c>
      <c r="AH170" s="30">
        <f t="shared" si="91"/>
        <v>38.032258064516128</v>
      </c>
      <c r="AI170" s="31">
        <f t="shared" si="92"/>
        <v>54</v>
      </c>
      <c r="AJ170" s="31">
        <f t="shared" si="93"/>
        <v>22</v>
      </c>
      <c r="AK170" s="82">
        <f>('Max. Temp. Data 1897-1898'!AG167+'Min. Temp. Data 1897-1898'!AG170)/62</f>
        <v>45.12903225806452</v>
      </c>
      <c r="AL170" s="196">
        <f>AK169-AK170</f>
        <v>-3.0645161290322633</v>
      </c>
      <c r="AM170" s="308"/>
    </row>
    <row r="171" spans="1:41" ht="13.8" thickBot="1" x14ac:dyDescent="0.3">
      <c r="A171" s="36" t="s">
        <v>6</v>
      </c>
      <c r="B171" s="47">
        <f t="shared" ref="B171:AF171" si="97">B169-B170</f>
        <v>-4</v>
      </c>
      <c r="C171" s="48">
        <f t="shared" si="97"/>
        <v>-6</v>
      </c>
      <c r="D171" s="48">
        <f t="shared" si="97"/>
        <v>-7</v>
      </c>
      <c r="E171" s="48">
        <f t="shared" si="97"/>
        <v>-6</v>
      </c>
      <c r="F171" s="48">
        <f t="shared" si="97"/>
        <v>-7</v>
      </c>
      <c r="G171" s="40">
        <f t="shared" si="97"/>
        <v>-2</v>
      </c>
      <c r="H171" s="48">
        <f t="shared" si="97"/>
        <v>-3</v>
      </c>
      <c r="I171" s="48">
        <f t="shared" si="97"/>
        <v>-2</v>
      </c>
      <c r="J171" s="48">
        <f t="shared" si="97"/>
        <v>-5</v>
      </c>
      <c r="K171" s="48">
        <f t="shared" si="97"/>
        <v>-4</v>
      </c>
      <c r="L171" s="237">
        <f t="shared" si="97"/>
        <v>-1</v>
      </c>
      <c r="M171" s="48">
        <f t="shared" si="97"/>
        <v>-4</v>
      </c>
      <c r="N171" s="48">
        <f t="shared" si="97"/>
        <v>-3</v>
      </c>
      <c r="O171" s="301">
        <f t="shared" si="97"/>
        <v>-9</v>
      </c>
      <c r="P171" s="48">
        <f t="shared" si="97"/>
        <v>-4</v>
      </c>
      <c r="Q171" s="40">
        <f t="shared" si="97"/>
        <v>-2</v>
      </c>
      <c r="R171" s="48">
        <f t="shared" si="97"/>
        <v>-3</v>
      </c>
      <c r="S171" s="48">
        <f t="shared" si="97"/>
        <v>-4</v>
      </c>
      <c r="T171" s="48">
        <f t="shared" si="97"/>
        <v>-4</v>
      </c>
      <c r="U171" s="48">
        <f t="shared" si="97"/>
        <v>-5</v>
      </c>
      <c r="V171" s="40">
        <f t="shared" si="97"/>
        <v>-2</v>
      </c>
      <c r="W171" s="48">
        <f t="shared" si="97"/>
        <v>-4</v>
      </c>
      <c r="X171" s="48">
        <f t="shared" si="97"/>
        <v>-5</v>
      </c>
      <c r="Y171" s="48">
        <f t="shared" si="97"/>
        <v>-2</v>
      </c>
      <c r="Z171" s="48">
        <f t="shared" si="97"/>
        <v>-5</v>
      </c>
      <c r="AA171" s="40">
        <f t="shared" si="97"/>
        <v>-5</v>
      </c>
      <c r="AB171" s="236">
        <f t="shared" si="97"/>
        <v>-1</v>
      </c>
      <c r="AC171" s="48">
        <f t="shared" si="97"/>
        <v>-6</v>
      </c>
      <c r="AD171" s="48">
        <f t="shared" si="97"/>
        <v>-2</v>
      </c>
      <c r="AE171" s="236">
        <f t="shared" si="97"/>
        <v>-1</v>
      </c>
      <c r="AF171" s="48">
        <f t="shared" si="97"/>
        <v>-2</v>
      </c>
      <c r="AG171" s="25">
        <f t="shared" si="90"/>
        <v>-120</v>
      </c>
      <c r="AH171" s="24">
        <f t="shared" si="91"/>
        <v>-3.870967741935484</v>
      </c>
      <c r="AI171" s="46">
        <f t="shared" si="92"/>
        <v>-1</v>
      </c>
      <c r="AJ171" s="46">
        <f t="shared" si="93"/>
        <v>-9</v>
      </c>
      <c r="AM171" s="308"/>
    </row>
    <row r="172" spans="1:41" x14ac:dyDescent="0.25">
      <c r="A172" s="116" t="s">
        <v>36</v>
      </c>
      <c r="B172" s="111">
        <f t="shared" ref="B172:AC172" si="98">SUM(B13+B26+B39+B52+B65+B78+B91+B104+B117+B130+B152+B168)</f>
        <v>-12</v>
      </c>
      <c r="C172" s="112">
        <f t="shared" si="98"/>
        <v>5</v>
      </c>
      <c r="D172" s="112">
        <f t="shared" si="98"/>
        <v>0</v>
      </c>
      <c r="E172" s="112">
        <f t="shared" si="98"/>
        <v>-12</v>
      </c>
      <c r="F172" s="112">
        <f t="shared" si="98"/>
        <v>5</v>
      </c>
      <c r="G172" s="112">
        <f t="shared" si="98"/>
        <v>-8</v>
      </c>
      <c r="H172" s="112">
        <f t="shared" si="98"/>
        <v>18</v>
      </c>
      <c r="I172" s="112">
        <f t="shared" si="98"/>
        <v>27</v>
      </c>
      <c r="J172" s="112">
        <f t="shared" si="98"/>
        <v>8</v>
      </c>
      <c r="K172" s="112">
        <f t="shared" si="98"/>
        <v>-15</v>
      </c>
      <c r="L172" s="112">
        <f t="shared" si="98"/>
        <v>-2</v>
      </c>
      <c r="M172" s="112">
        <f t="shared" si="98"/>
        <v>-9</v>
      </c>
      <c r="N172" s="112">
        <f t="shared" si="98"/>
        <v>26</v>
      </c>
      <c r="O172" s="112">
        <f t="shared" si="98"/>
        <v>8</v>
      </c>
      <c r="P172" s="112">
        <f t="shared" si="98"/>
        <v>12</v>
      </c>
      <c r="Q172" s="112">
        <f t="shared" si="98"/>
        <v>-10</v>
      </c>
      <c r="R172" s="112">
        <f t="shared" si="98"/>
        <v>9</v>
      </c>
      <c r="S172" s="112">
        <f t="shared" si="98"/>
        <v>6</v>
      </c>
      <c r="T172" s="112">
        <f t="shared" si="98"/>
        <v>4</v>
      </c>
      <c r="U172" s="112">
        <f t="shared" si="98"/>
        <v>-11</v>
      </c>
      <c r="V172" s="112">
        <f t="shared" si="98"/>
        <v>16</v>
      </c>
      <c r="W172" s="112">
        <f t="shared" si="98"/>
        <v>18</v>
      </c>
      <c r="X172" s="112">
        <f t="shared" si="98"/>
        <v>-12</v>
      </c>
      <c r="Y172" s="112">
        <f t="shared" si="98"/>
        <v>-10</v>
      </c>
      <c r="Z172" s="112">
        <f t="shared" si="98"/>
        <v>12</v>
      </c>
      <c r="AA172" s="112">
        <f t="shared" si="98"/>
        <v>24</v>
      </c>
      <c r="AB172" s="112">
        <f t="shared" si="98"/>
        <v>31</v>
      </c>
      <c r="AC172" s="112">
        <f t="shared" si="98"/>
        <v>21</v>
      </c>
      <c r="AD172" s="112">
        <f>SUM(AD13+AD39+AD52+AD65+AD78+AD91+AD104+AD117+AD130+AD152+AD168)</f>
        <v>20</v>
      </c>
      <c r="AE172" s="112">
        <f>SUM(AE13+AE39+AE52+AE65+AE78+AE91+AE104+AE117+AE130+AE152+AE168)</f>
        <v>13</v>
      </c>
      <c r="AF172" s="112">
        <f>SUM(AF13+AF39+AF65+AF91+AF104+AF133+AF168)</f>
        <v>-3</v>
      </c>
      <c r="AG172" s="117">
        <f t="shared" si="90"/>
        <v>179</v>
      </c>
      <c r="AH172" s="118">
        <f t="shared" si="91"/>
        <v>5.774193548387097</v>
      </c>
      <c r="AI172" s="119">
        <f t="shared" si="92"/>
        <v>31</v>
      </c>
      <c r="AJ172" s="119">
        <f t="shared" si="93"/>
        <v>-15</v>
      </c>
    </row>
    <row r="173" spans="1:41" x14ac:dyDescent="0.25">
      <c r="A173" s="116" t="s">
        <v>39</v>
      </c>
      <c r="B173" s="110">
        <f t="shared" ref="B173:AC173" si="99">B172/12</f>
        <v>-1</v>
      </c>
      <c r="C173" s="113">
        <f t="shared" si="99"/>
        <v>0.41666666666666669</v>
      </c>
      <c r="D173" s="113">
        <f t="shared" si="99"/>
        <v>0</v>
      </c>
      <c r="E173" s="113">
        <f t="shared" si="99"/>
        <v>-1</v>
      </c>
      <c r="F173" s="113">
        <f t="shared" si="99"/>
        <v>0.41666666666666669</v>
      </c>
      <c r="G173" s="113">
        <f t="shared" si="99"/>
        <v>-0.66666666666666663</v>
      </c>
      <c r="H173" s="113">
        <f t="shared" si="99"/>
        <v>1.5</v>
      </c>
      <c r="I173" s="113">
        <f t="shared" si="99"/>
        <v>2.25</v>
      </c>
      <c r="J173" s="113">
        <f t="shared" si="99"/>
        <v>0.66666666666666663</v>
      </c>
      <c r="K173" s="113">
        <f t="shared" si="99"/>
        <v>-1.25</v>
      </c>
      <c r="L173" s="113">
        <f t="shared" si="99"/>
        <v>-0.16666666666666666</v>
      </c>
      <c r="M173" s="113">
        <f t="shared" si="99"/>
        <v>-0.75</v>
      </c>
      <c r="N173" s="113">
        <f t="shared" si="99"/>
        <v>2.1666666666666665</v>
      </c>
      <c r="O173" s="113">
        <f t="shared" si="99"/>
        <v>0.66666666666666663</v>
      </c>
      <c r="P173" s="113">
        <f t="shared" si="99"/>
        <v>1</v>
      </c>
      <c r="Q173" s="113">
        <f t="shared" si="99"/>
        <v>-0.83333333333333337</v>
      </c>
      <c r="R173" s="113">
        <f t="shared" si="99"/>
        <v>0.75</v>
      </c>
      <c r="S173" s="113">
        <f t="shared" si="99"/>
        <v>0.5</v>
      </c>
      <c r="T173" s="113">
        <f t="shared" si="99"/>
        <v>0.33333333333333331</v>
      </c>
      <c r="U173" s="113">
        <f t="shared" si="99"/>
        <v>-0.91666666666666663</v>
      </c>
      <c r="V173" s="113">
        <f t="shared" si="99"/>
        <v>1.3333333333333333</v>
      </c>
      <c r="W173" s="113">
        <f t="shared" si="99"/>
        <v>1.5</v>
      </c>
      <c r="X173" s="113">
        <f t="shared" si="99"/>
        <v>-1</v>
      </c>
      <c r="Y173" s="113">
        <f t="shared" si="99"/>
        <v>-0.83333333333333337</v>
      </c>
      <c r="Z173" s="113">
        <f t="shared" si="99"/>
        <v>1</v>
      </c>
      <c r="AA173" s="113">
        <f t="shared" si="99"/>
        <v>2</v>
      </c>
      <c r="AB173" s="113">
        <f t="shared" si="99"/>
        <v>2.5833333333333335</v>
      </c>
      <c r="AC173" s="113">
        <f t="shared" si="99"/>
        <v>1.75</v>
      </c>
      <c r="AD173" s="113">
        <f>AD172/11</f>
        <v>1.8181818181818181</v>
      </c>
      <c r="AE173" s="113">
        <f>AE172/11</f>
        <v>1.1818181818181819</v>
      </c>
      <c r="AF173" s="32">
        <f>AF172/7</f>
        <v>-0.42857142857142855</v>
      </c>
      <c r="AG173" s="117">
        <f t="shared" si="90"/>
        <v>14.988095238095237</v>
      </c>
      <c r="AH173" s="118">
        <f t="shared" si="91"/>
        <v>0.48348694316436247</v>
      </c>
      <c r="AI173" s="119">
        <f t="shared" si="92"/>
        <v>2.5833333333333335</v>
      </c>
      <c r="AJ173" s="119">
        <f t="shared" si="93"/>
        <v>-1.25</v>
      </c>
    </row>
    <row r="174" spans="1:41" x14ac:dyDescent="0.25">
      <c r="A174" s="116"/>
      <c r="B174" s="14"/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74"/>
      <c r="AH174" s="175"/>
      <c r="AI174" s="176"/>
      <c r="AJ174" s="176"/>
    </row>
    <row r="175" spans="1:41" x14ac:dyDescent="0.25">
      <c r="A175" s="116" t="s">
        <v>37</v>
      </c>
      <c r="B175" s="14">
        <f t="shared" ref="B175:AE175" si="100">SUM(B10+B23+B36+B49+B62+B75+B88+B101+B114+B127+B149+B165)</f>
        <v>-14</v>
      </c>
      <c r="C175" s="32">
        <f t="shared" si="100"/>
        <v>-9</v>
      </c>
      <c r="D175" s="32">
        <f t="shared" si="100"/>
        <v>10</v>
      </c>
      <c r="E175" s="32">
        <f t="shared" si="100"/>
        <v>-22</v>
      </c>
      <c r="F175" s="32">
        <f t="shared" si="100"/>
        <v>-16</v>
      </c>
      <c r="G175" s="32">
        <f t="shared" si="100"/>
        <v>3</v>
      </c>
      <c r="H175" s="32">
        <f t="shared" si="100"/>
        <v>7</v>
      </c>
      <c r="I175" s="32">
        <f t="shared" si="100"/>
        <v>21</v>
      </c>
      <c r="J175" s="32">
        <f t="shared" si="100"/>
        <v>2</v>
      </c>
      <c r="K175" s="32">
        <f t="shared" si="100"/>
        <v>-15</v>
      </c>
      <c r="L175" s="32">
        <f t="shared" si="100"/>
        <v>-6</v>
      </c>
      <c r="M175" s="32">
        <f t="shared" si="100"/>
        <v>-13</v>
      </c>
      <c r="N175" s="32">
        <f t="shared" si="100"/>
        <v>17</v>
      </c>
      <c r="O175" s="32">
        <f t="shared" si="100"/>
        <v>12</v>
      </c>
      <c r="P175" s="32">
        <f t="shared" si="100"/>
        <v>11</v>
      </c>
      <c r="Q175" s="32">
        <f t="shared" si="100"/>
        <v>-13</v>
      </c>
      <c r="R175" s="32">
        <f t="shared" si="100"/>
        <v>-7</v>
      </c>
      <c r="S175" s="32">
        <f t="shared" si="100"/>
        <v>-15</v>
      </c>
      <c r="T175" s="32">
        <f t="shared" si="100"/>
        <v>0</v>
      </c>
      <c r="U175" s="32">
        <f t="shared" si="100"/>
        <v>-22</v>
      </c>
      <c r="V175" s="32">
        <f t="shared" si="100"/>
        <v>4</v>
      </c>
      <c r="W175" s="32">
        <f t="shared" si="100"/>
        <v>-7</v>
      </c>
      <c r="X175" s="32">
        <f t="shared" si="100"/>
        <v>-30</v>
      </c>
      <c r="Y175" s="32">
        <f t="shared" si="100"/>
        <v>-14</v>
      </c>
      <c r="Z175" s="32">
        <f t="shared" si="100"/>
        <v>8</v>
      </c>
      <c r="AA175" s="32">
        <f t="shared" si="100"/>
        <v>19</v>
      </c>
      <c r="AB175" s="32">
        <f t="shared" si="100"/>
        <v>-9</v>
      </c>
      <c r="AC175" s="32">
        <f t="shared" si="100"/>
        <v>3</v>
      </c>
      <c r="AD175" s="32">
        <f>SUM(AD10+AD36+AD49+AD62+AD75+AD88+AD101+AD114+AD127+AD149+AD165)</f>
        <v>2</v>
      </c>
      <c r="AE175" s="32">
        <f t="shared" si="100"/>
        <v>8</v>
      </c>
      <c r="AF175" s="32">
        <f>SUM(AF10+AF36+AF62+AF88+AF101+AF130+AF165)</f>
        <v>5</v>
      </c>
      <c r="AG175" s="120">
        <f>SUM(B175:AF175)</f>
        <v>-80</v>
      </c>
      <c r="AH175" s="119">
        <f>AVERAGE(B175:AF175)</f>
        <v>-2.5806451612903225</v>
      </c>
      <c r="AI175" s="121">
        <f>MAX(B175:AF175)</f>
        <v>21</v>
      </c>
      <c r="AJ175" s="121">
        <f>MIN(B175:AF175)</f>
        <v>-30</v>
      </c>
    </row>
    <row r="176" spans="1:41" x14ac:dyDescent="0.25">
      <c r="A176" s="116" t="s">
        <v>40</v>
      </c>
      <c r="B176" s="110">
        <f t="shared" ref="B176:AC176" si="101">B175/12</f>
        <v>-1.1666666666666667</v>
      </c>
      <c r="C176" s="113">
        <f t="shared" si="101"/>
        <v>-0.75</v>
      </c>
      <c r="D176" s="113">
        <f t="shared" si="101"/>
        <v>0.83333333333333337</v>
      </c>
      <c r="E176" s="113">
        <f t="shared" si="101"/>
        <v>-1.8333333333333333</v>
      </c>
      <c r="F176" s="113">
        <f t="shared" si="101"/>
        <v>-1.3333333333333333</v>
      </c>
      <c r="G176" s="113">
        <f t="shared" si="101"/>
        <v>0.25</v>
      </c>
      <c r="H176" s="113">
        <f t="shared" si="101"/>
        <v>0.58333333333333337</v>
      </c>
      <c r="I176" s="113">
        <f t="shared" si="101"/>
        <v>1.75</v>
      </c>
      <c r="J176" s="113">
        <f t="shared" si="101"/>
        <v>0.16666666666666666</v>
      </c>
      <c r="K176" s="113">
        <f t="shared" si="101"/>
        <v>-1.25</v>
      </c>
      <c r="L176" s="113">
        <f t="shared" si="101"/>
        <v>-0.5</v>
      </c>
      <c r="M176" s="113">
        <f t="shared" si="101"/>
        <v>-1.0833333333333333</v>
      </c>
      <c r="N176" s="113">
        <f t="shared" si="101"/>
        <v>1.4166666666666667</v>
      </c>
      <c r="O176" s="113">
        <f t="shared" si="101"/>
        <v>1</v>
      </c>
      <c r="P176" s="113">
        <f t="shared" si="101"/>
        <v>0.91666666666666663</v>
      </c>
      <c r="Q176" s="113">
        <f t="shared" si="101"/>
        <v>-1.0833333333333333</v>
      </c>
      <c r="R176" s="113">
        <f t="shared" si="101"/>
        <v>-0.58333333333333337</v>
      </c>
      <c r="S176" s="113">
        <f t="shared" si="101"/>
        <v>-1.25</v>
      </c>
      <c r="T176" s="113">
        <f t="shared" si="101"/>
        <v>0</v>
      </c>
      <c r="U176" s="113">
        <f t="shared" si="101"/>
        <v>-1.8333333333333333</v>
      </c>
      <c r="V176" s="113">
        <f t="shared" si="101"/>
        <v>0.33333333333333331</v>
      </c>
      <c r="W176" s="113">
        <f t="shared" si="101"/>
        <v>-0.58333333333333337</v>
      </c>
      <c r="X176" s="113">
        <f t="shared" si="101"/>
        <v>-2.5</v>
      </c>
      <c r="Y176" s="113">
        <f t="shared" si="101"/>
        <v>-1.1666666666666667</v>
      </c>
      <c r="Z176" s="113">
        <f t="shared" si="101"/>
        <v>0.66666666666666663</v>
      </c>
      <c r="AA176" s="113">
        <f t="shared" si="101"/>
        <v>1.5833333333333333</v>
      </c>
      <c r="AB176" s="113">
        <f t="shared" si="101"/>
        <v>-0.75</v>
      </c>
      <c r="AC176" s="113">
        <f t="shared" si="101"/>
        <v>0.25</v>
      </c>
      <c r="AD176" s="113">
        <f>AD175/11</f>
        <v>0.18181818181818182</v>
      </c>
      <c r="AE176" s="113">
        <f>AE175/11</f>
        <v>0.72727272727272729</v>
      </c>
      <c r="AF176" s="32">
        <f>AF175/7</f>
        <v>0.7142857142857143</v>
      </c>
      <c r="AG176" s="120">
        <f>SUM(B176:AF176)</f>
        <v>-6.2932900432900443</v>
      </c>
      <c r="AH176" s="118">
        <f>AVERAGE(B176:AF176)</f>
        <v>-0.20300935623516272</v>
      </c>
      <c r="AI176" s="119">
        <f>MAX(B176:AF176)</f>
        <v>1.75</v>
      </c>
      <c r="AJ176" s="119">
        <f>MIN(B176:AF176)</f>
        <v>-2.5</v>
      </c>
      <c r="AL176" s="294" t="s">
        <v>53</v>
      </c>
      <c r="AM176" s="294"/>
      <c r="AN176" s="294"/>
      <c r="AO176" s="334">
        <f>AH173</f>
        <v>0.48348694316436247</v>
      </c>
    </row>
    <row r="177" spans="1:41" x14ac:dyDescent="0.25">
      <c r="A177" s="116"/>
      <c r="B177" s="1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114"/>
      <c r="AF177" s="114"/>
      <c r="AG177" s="174"/>
      <c r="AH177" s="175"/>
      <c r="AI177" s="176"/>
      <c r="AJ177" s="176"/>
      <c r="AL177" s="295" t="s">
        <v>90</v>
      </c>
      <c r="AM177" s="295"/>
      <c r="AN177" s="295"/>
      <c r="AO177" s="335">
        <f>AH176</f>
        <v>-0.20300935623516272</v>
      </c>
    </row>
    <row r="178" spans="1:41" x14ac:dyDescent="0.25">
      <c r="A178" s="12" t="s">
        <v>87</v>
      </c>
      <c r="B178" s="14">
        <f>SUM(B7+B20+B33+B46+B59+B72+B85+B98+B124+B143+B162)</f>
        <v>-1</v>
      </c>
      <c r="C178" s="32">
        <f t="shared" ref="C178:AC178" si="102">SUM(C7+C20+C33+C46+C59+C72+C85+C98+C124+C143+C162)</f>
        <v>-4</v>
      </c>
      <c r="D178" s="32">
        <f t="shared" si="102"/>
        <v>2</v>
      </c>
      <c r="E178" s="32">
        <f t="shared" si="102"/>
        <v>6</v>
      </c>
      <c r="F178" s="32">
        <f t="shared" si="102"/>
        <v>0</v>
      </c>
      <c r="G178" s="32">
        <f t="shared" si="102"/>
        <v>6</v>
      </c>
      <c r="H178" s="32">
        <f t="shared" si="102"/>
        <v>1</v>
      </c>
      <c r="I178" s="32">
        <f t="shared" si="102"/>
        <v>5</v>
      </c>
      <c r="J178" s="32">
        <f t="shared" si="102"/>
        <v>-7</v>
      </c>
      <c r="K178" s="32">
        <f t="shared" si="102"/>
        <v>5</v>
      </c>
      <c r="L178" s="32">
        <f t="shared" si="102"/>
        <v>2</v>
      </c>
      <c r="M178" s="32">
        <f t="shared" si="102"/>
        <v>-1</v>
      </c>
      <c r="N178" s="32">
        <f t="shared" si="102"/>
        <v>3</v>
      </c>
      <c r="O178" s="32">
        <f t="shared" si="102"/>
        <v>4</v>
      </c>
      <c r="P178" s="32">
        <f t="shared" si="102"/>
        <v>-2</v>
      </c>
      <c r="Q178" s="32">
        <f t="shared" si="102"/>
        <v>-5</v>
      </c>
      <c r="R178" s="32">
        <f t="shared" si="102"/>
        <v>0</v>
      </c>
      <c r="S178" s="32">
        <f t="shared" si="102"/>
        <v>-2</v>
      </c>
      <c r="T178" s="32">
        <f t="shared" si="102"/>
        <v>3</v>
      </c>
      <c r="U178" s="32">
        <f t="shared" si="102"/>
        <v>2</v>
      </c>
      <c r="V178" s="32">
        <f t="shared" si="102"/>
        <v>0</v>
      </c>
      <c r="W178" s="32">
        <f t="shared" si="102"/>
        <v>1</v>
      </c>
      <c r="X178" s="32">
        <f t="shared" si="102"/>
        <v>-9</v>
      </c>
      <c r="Y178" s="32">
        <f t="shared" si="102"/>
        <v>5</v>
      </c>
      <c r="Z178" s="32">
        <f t="shared" si="102"/>
        <v>6</v>
      </c>
      <c r="AA178" s="32">
        <f t="shared" si="102"/>
        <v>5</v>
      </c>
      <c r="AB178" s="32">
        <f t="shared" si="102"/>
        <v>-10</v>
      </c>
      <c r="AC178" s="32">
        <f t="shared" si="102"/>
        <v>-2</v>
      </c>
      <c r="AD178" s="32">
        <f>SUM(AD7+AD33+AD46+AD59+AD72+AD85+AD98+AD124+AD143+AD162)</f>
        <v>-15</v>
      </c>
      <c r="AE178" s="32">
        <f>SUM(AE7+AE20+AE33+AE46+AE59+AE72+AE85+AE98+AE124+AE143+AE162)</f>
        <v>-2</v>
      </c>
      <c r="AF178" s="32">
        <f>SUM(AF7+AF33+AF59+AF85+AF98+AF124+AF162)</f>
        <v>-6</v>
      </c>
      <c r="AG178" s="120">
        <f>SUM(B178:AF178)</f>
        <v>-10</v>
      </c>
      <c r="AH178" s="119">
        <f>AVERAGE(B178:AF178)</f>
        <v>-0.32258064516129031</v>
      </c>
      <c r="AI178" s="121">
        <f>MAX(B178:AF178)</f>
        <v>6</v>
      </c>
      <c r="AJ178" s="121">
        <f>MIN(B178:AF178)</f>
        <v>-15</v>
      </c>
      <c r="AK178" s="128"/>
      <c r="AL178" s="130" t="s">
        <v>89</v>
      </c>
      <c r="AM178" s="130"/>
      <c r="AN178" s="130"/>
      <c r="AO178" s="337">
        <f>AH179</f>
        <v>-4.4365312107247604E-2</v>
      </c>
    </row>
    <row r="179" spans="1:41" x14ac:dyDescent="0.25">
      <c r="A179" s="12" t="s">
        <v>88</v>
      </c>
      <c r="B179" s="110">
        <f>B178/11</f>
        <v>-9.0909090909090912E-2</v>
      </c>
      <c r="C179" s="113">
        <f t="shared" ref="C179:AC179" si="103">C178/11</f>
        <v>-0.36363636363636365</v>
      </c>
      <c r="D179" s="113">
        <f t="shared" si="103"/>
        <v>0.18181818181818182</v>
      </c>
      <c r="E179" s="113">
        <f t="shared" si="103"/>
        <v>0.54545454545454541</v>
      </c>
      <c r="F179" s="113">
        <f t="shared" si="103"/>
        <v>0</v>
      </c>
      <c r="G179" s="113">
        <f t="shared" si="103"/>
        <v>0.54545454545454541</v>
      </c>
      <c r="H179" s="113">
        <f t="shared" si="103"/>
        <v>9.0909090909090912E-2</v>
      </c>
      <c r="I179" s="113">
        <f t="shared" si="103"/>
        <v>0.45454545454545453</v>
      </c>
      <c r="J179" s="113">
        <f t="shared" si="103"/>
        <v>-0.63636363636363635</v>
      </c>
      <c r="K179" s="113">
        <f t="shared" si="103"/>
        <v>0.45454545454545453</v>
      </c>
      <c r="L179" s="113">
        <f t="shared" si="103"/>
        <v>0.18181818181818182</v>
      </c>
      <c r="M179" s="113">
        <f t="shared" si="103"/>
        <v>-9.0909090909090912E-2</v>
      </c>
      <c r="N179" s="113">
        <f t="shared" si="103"/>
        <v>0.27272727272727271</v>
      </c>
      <c r="O179" s="113">
        <f t="shared" si="103"/>
        <v>0.36363636363636365</v>
      </c>
      <c r="P179" s="113">
        <f t="shared" si="103"/>
        <v>-0.18181818181818182</v>
      </c>
      <c r="Q179" s="113">
        <f t="shared" si="103"/>
        <v>-0.45454545454545453</v>
      </c>
      <c r="R179" s="113">
        <f t="shared" si="103"/>
        <v>0</v>
      </c>
      <c r="S179" s="113">
        <f t="shared" si="103"/>
        <v>-0.18181818181818182</v>
      </c>
      <c r="T179" s="113">
        <f t="shared" si="103"/>
        <v>0.27272727272727271</v>
      </c>
      <c r="U179" s="113">
        <f t="shared" si="103"/>
        <v>0.18181818181818182</v>
      </c>
      <c r="V179" s="113">
        <f t="shared" si="103"/>
        <v>0</v>
      </c>
      <c r="W179" s="113">
        <f t="shared" si="103"/>
        <v>9.0909090909090912E-2</v>
      </c>
      <c r="X179" s="113">
        <f t="shared" si="103"/>
        <v>-0.81818181818181823</v>
      </c>
      <c r="Y179" s="113">
        <f t="shared" si="103"/>
        <v>0.45454545454545453</v>
      </c>
      <c r="Z179" s="113">
        <f t="shared" si="103"/>
        <v>0.54545454545454541</v>
      </c>
      <c r="AA179" s="113">
        <f t="shared" si="103"/>
        <v>0.45454545454545453</v>
      </c>
      <c r="AB179" s="113">
        <f t="shared" si="103"/>
        <v>-0.90909090909090906</v>
      </c>
      <c r="AC179" s="113">
        <f t="shared" si="103"/>
        <v>-0.18181818181818182</v>
      </c>
      <c r="AD179" s="113">
        <f>AD178/10</f>
        <v>-1.5</v>
      </c>
      <c r="AE179" s="113">
        <f>AE178/10</f>
        <v>-0.2</v>
      </c>
      <c r="AF179" s="32">
        <f>AF178/7</f>
        <v>-0.8571428571428571</v>
      </c>
      <c r="AG179" s="120">
        <f>SUM(B179:AF179)</f>
        <v>-1.3753246753246757</v>
      </c>
      <c r="AH179" s="118">
        <f>AVERAGE(B179:AF179)</f>
        <v>-4.4365312107247604E-2</v>
      </c>
      <c r="AI179" s="119">
        <f>MAX(B179:AF179)</f>
        <v>0.54545454545454541</v>
      </c>
      <c r="AJ179" s="119">
        <f>MIN(B179:AF179)</f>
        <v>-1.5</v>
      </c>
      <c r="AK179" s="128"/>
      <c r="AL179" s="296" t="s">
        <v>91</v>
      </c>
      <c r="AM179" s="296"/>
      <c r="AN179" s="296"/>
      <c r="AO179" s="338">
        <f>AH182</f>
        <v>-1.5778173439463763</v>
      </c>
    </row>
    <row r="180" spans="1:41" x14ac:dyDescent="0.25">
      <c r="A180" s="199"/>
      <c r="B180" s="198"/>
      <c r="C180" s="211"/>
      <c r="D180" s="211"/>
      <c r="E180" s="211"/>
      <c r="F180" s="211"/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1"/>
      <c r="AE180" s="218"/>
      <c r="AF180" s="218"/>
      <c r="AG180" s="219"/>
      <c r="AH180" s="220"/>
      <c r="AI180" s="220"/>
      <c r="AJ180" s="220"/>
    </row>
    <row r="181" spans="1:41" x14ac:dyDescent="0.25">
      <c r="A181" s="116" t="s">
        <v>38</v>
      </c>
      <c r="B181" s="14">
        <f>SUM(B15+B29+B42+B55+B68+B81+B94+B107+B120+B133+B155+B171)</f>
        <v>-25</v>
      </c>
      <c r="C181" s="32">
        <f t="shared" ref="C181:AC181" si="104">SUM(C15+C29+C42+C55+C68+C81+C94+C107+C120+C133+C155+C171)</f>
        <v>2</v>
      </c>
      <c r="D181" s="32">
        <f t="shared" si="104"/>
        <v>5</v>
      </c>
      <c r="E181" s="32">
        <f t="shared" si="104"/>
        <v>-13</v>
      </c>
      <c r="F181" s="32">
        <f t="shared" si="104"/>
        <v>-30</v>
      </c>
      <c r="G181" s="32">
        <f t="shared" si="104"/>
        <v>-41</v>
      </c>
      <c r="H181" s="32">
        <f t="shared" si="104"/>
        <v>-27</v>
      </c>
      <c r="I181" s="32">
        <f t="shared" si="104"/>
        <v>-18</v>
      </c>
      <c r="J181" s="32">
        <f t="shared" si="104"/>
        <v>-22</v>
      </c>
      <c r="K181" s="32">
        <f t="shared" si="104"/>
        <v>-31</v>
      </c>
      <c r="L181" s="32">
        <f t="shared" si="104"/>
        <v>-28</v>
      </c>
      <c r="M181" s="32">
        <f t="shared" si="104"/>
        <v>-23</v>
      </c>
      <c r="N181" s="32">
        <f t="shared" si="104"/>
        <v>-8</v>
      </c>
      <c r="O181" s="32">
        <f t="shared" si="104"/>
        <v>-28</v>
      </c>
      <c r="P181" s="32">
        <f t="shared" si="104"/>
        <v>-6</v>
      </c>
      <c r="Q181" s="32">
        <f t="shared" si="104"/>
        <v>-1</v>
      </c>
      <c r="R181" s="32">
        <f t="shared" si="104"/>
        <v>-14</v>
      </c>
      <c r="S181" s="32">
        <f t="shared" si="104"/>
        <v>-13</v>
      </c>
      <c r="T181" s="32">
        <f t="shared" si="104"/>
        <v>-29</v>
      </c>
      <c r="U181" s="32">
        <f t="shared" si="104"/>
        <v>-42</v>
      </c>
      <c r="V181" s="32">
        <f t="shared" si="104"/>
        <v>14</v>
      </c>
      <c r="W181" s="32">
        <f t="shared" si="104"/>
        <v>-15</v>
      </c>
      <c r="X181" s="32">
        <f t="shared" si="104"/>
        <v>-24</v>
      </c>
      <c r="Y181" s="32">
        <f t="shared" si="104"/>
        <v>-17</v>
      </c>
      <c r="Z181" s="32">
        <f t="shared" si="104"/>
        <v>-39</v>
      </c>
      <c r="AA181" s="32">
        <f t="shared" si="104"/>
        <v>-37</v>
      </c>
      <c r="AB181" s="32">
        <f t="shared" si="104"/>
        <v>-23</v>
      </c>
      <c r="AC181" s="32">
        <f t="shared" si="104"/>
        <v>-46</v>
      </c>
      <c r="AD181" s="32">
        <f>SUM(AD15+AD42+AD55+AD68+AD81+AD94+AD107+AD120+AD136+AD158+AD171)</f>
        <v>-17</v>
      </c>
      <c r="AE181" s="32">
        <f>SUM(AE15+AE42+AE55+AE68+AE81+AE94+AE107+AE120+AE136+AE158+AE171)</f>
        <v>-17</v>
      </c>
      <c r="AF181" s="32">
        <f>SUM(AF15+AF42+AF68+AF94+AF107+AF136+AF171)</f>
        <v>17</v>
      </c>
      <c r="AG181" s="120">
        <f>SUM(B181:AF181)</f>
        <v>-596</v>
      </c>
      <c r="AH181" s="118">
        <f>AVERAGE(B181:AF181)</f>
        <v>-19.225806451612904</v>
      </c>
      <c r="AI181" s="121">
        <f>MAX(B181:AF181)</f>
        <v>17</v>
      </c>
      <c r="AJ181" s="121">
        <f>MIN(B181:AF181)</f>
        <v>-46</v>
      </c>
    </row>
    <row r="182" spans="1:41" x14ac:dyDescent="0.25">
      <c r="A182" s="116" t="s">
        <v>41</v>
      </c>
      <c r="B182" s="110">
        <f t="shared" ref="B182:AC182" si="105">B181/12</f>
        <v>-2.0833333333333335</v>
      </c>
      <c r="C182" s="113">
        <f t="shared" si="105"/>
        <v>0.16666666666666666</v>
      </c>
      <c r="D182" s="113">
        <f t="shared" si="105"/>
        <v>0.41666666666666669</v>
      </c>
      <c r="E182" s="113">
        <f t="shared" si="105"/>
        <v>-1.0833333333333333</v>
      </c>
      <c r="F182" s="113">
        <f t="shared" si="105"/>
        <v>-2.5</v>
      </c>
      <c r="G182" s="113">
        <f t="shared" si="105"/>
        <v>-3.4166666666666665</v>
      </c>
      <c r="H182" s="113">
        <f t="shared" si="105"/>
        <v>-2.25</v>
      </c>
      <c r="I182" s="113">
        <f t="shared" si="105"/>
        <v>-1.5</v>
      </c>
      <c r="J182" s="113">
        <f t="shared" si="105"/>
        <v>-1.8333333333333333</v>
      </c>
      <c r="K182" s="113">
        <f t="shared" si="105"/>
        <v>-2.5833333333333335</v>
      </c>
      <c r="L182" s="113">
        <f t="shared" si="105"/>
        <v>-2.3333333333333335</v>
      </c>
      <c r="M182" s="113">
        <f t="shared" si="105"/>
        <v>-1.9166666666666667</v>
      </c>
      <c r="N182" s="113">
        <f t="shared" si="105"/>
        <v>-0.66666666666666663</v>
      </c>
      <c r="O182" s="113">
        <f t="shared" si="105"/>
        <v>-2.3333333333333335</v>
      </c>
      <c r="P182" s="113">
        <f t="shared" si="105"/>
        <v>-0.5</v>
      </c>
      <c r="Q182" s="113">
        <f t="shared" si="105"/>
        <v>-8.3333333333333329E-2</v>
      </c>
      <c r="R182" s="113">
        <f t="shared" si="105"/>
        <v>-1.1666666666666667</v>
      </c>
      <c r="S182" s="113">
        <f t="shared" si="105"/>
        <v>-1.0833333333333333</v>
      </c>
      <c r="T182" s="113">
        <f t="shared" si="105"/>
        <v>-2.4166666666666665</v>
      </c>
      <c r="U182" s="113">
        <f t="shared" si="105"/>
        <v>-3.5</v>
      </c>
      <c r="V182" s="113">
        <f t="shared" si="105"/>
        <v>1.1666666666666667</v>
      </c>
      <c r="W182" s="113">
        <f t="shared" si="105"/>
        <v>-1.25</v>
      </c>
      <c r="X182" s="113">
        <f t="shared" si="105"/>
        <v>-2</v>
      </c>
      <c r="Y182" s="113">
        <f t="shared" si="105"/>
        <v>-1.4166666666666667</v>
      </c>
      <c r="Z182" s="113">
        <f t="shared" si="105"/>
        <v>-3.25</v>
      </c>
      <c r="AA182" s="113">
        <f t="shared" si="105"/>
        <v>-3.0833333333333335</v>
      </c>
      <c r="AB182" s="113">
        <f t="shared" si="105"/>
        <v>-1.9166666666666667</v>
      </c>
      <c r="AC182" s="113">
        <f t="shared" si="105"/>
        <v>-3.8333333333333335</v>
      </c>
      <c r="AD182" s="113">
        <f>AD181/11</f>
        <v>-1.5454545454545454</v>
      </c>
      <c r="AE182" s="113">
        <f>AE181/11</f>
        <v>-1.5454545454545454</v>
      </c>
      <c r="AF182" s="32">
        <f>AF181/7</f>
        <v>2.4285714285714284</v>
      </c>
      <c r="AG182" s="120">
        <f>SUM(B182:AF182)</f>
        <v>-48.912337662337663</v>
      </c>
      <c r="AH182" s="118">
        <f>AVERAGE(B182:AF182)</f>
        <v>-1.5778173439463763</v>
      </c>
      <c r="AI182" s="119">
        <f>MAX(B182:AF182)</f>
        <v>2.4285714285714284</v>
      </c>
      <c r="AJ182" s="119">
        <f>MIN(B182:AF182)</f>
        <v>-3.8333333333333335</v>
      </c>
    </row>
    <row r="183" spans="1:41" ht="18" customHeight="1" x14ac:dyDescent="0.25">
      <c r="A183" s="217"/>
      <c r="B183" s="198"/>
      <c r="C183" s="211"/>
      <c r="D183" s="211"/>
      <c r="E183" s="211"/>
      <c r="F183" s="211"/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  <c r="AD183" s="211"/>
      <c r="AE183" s="211"/>
      <c r="AF183" s="211"/>
    </row>
    <row r="184" spans="1:41" ht="22.8" x14ac:dyDescent="0.4">
      <c r="A184" s="70">
        <v>1898</v>
      </c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467" t="s">
        <v>34</v>
      </c>
      <c r="O184" s="467"/>
      <c r="P184" s="467"/>
      <c r="Q184" s="467"/>
      <c r="R184" s="467"/>
      <c r="S184" s="467"/>
      <c r="T184" s="467"/>
      <c r="U184" s="467"/>
      <c r="V184" s="467"/>
      <c r="W184" s="467"/>
      <c r="X184" s="467"/>
      <c r="Y184" s="1"/>
      <c r="Z184" s="1"/>
      <c r="AA184" s="1"/>
      <c r="AB184" s="1"/>
      <c r="AC184" s="1"/>
      <c r="AD184" s="1"/>
      <c r="AE184" s="1"/>
      <c r="AF184" s="1" t="s">
        <v>4</v>
      </c>
      <c r="AG184" s="7"/>
      <c r="AH184" s="1"/>
      <c r="AI184" s="1"/>
      <c r="AJ184" s="1"/>
    </row>
    <row r="185" spans="1:41" ht="16.2" thickBot="1" x14ac:dyDescent="0.35">
      <c r="A185" s="71" t="s">
        <v>33</v>
      </c>
      <c r="B185" s="72">
        <v>1</v>
      </c>
      <c r="C185" s="71">
        <v>2</v>
      </c>
      <c r="D185" s="71">
        <v>3</v>
      </c>
      <c r="E185" s="71">
        <v>4</v>
      </c>
      <c r="F185" s="71">
        <v>5</v>
      </c>
      <c r="G185" s="73">
        <v>6</v>
      </c>
      <c r="H185" s="71">
        <v>7</v>
      </c>
      <c r="I185" s="71">
        <v>8</v>
      </c>
      <c r="J185" s="71">
        <v>9</v>
      </c>
      <c r="K185" s="71">
        <v>10</v>
      </c>
      <c r="L185" s="73">
        <v>11</v>
      </c>
      <c r="M185" s="71">
        <v>12</v>
      </c>
      <c r="N185" s="71">
        <v>13</v>
      </c>
      <c r="O185" s="71">
        <v>14</v>
      </c>
      <c r="P185" s="71">
        <v>15</v>
      </c>
      <c r="Q185" s="73">
        <v>16</v>
      </c>
      <c r="R185" s="71">
        <v>17</v>
      </c>
      <c r="S185" s="71">
        <v>18</v>
      </c>
      <c r="T185" s="71">
        <v>19</v>
      </c>
      <c r="U185" s="71">
        <v>20</v>
      </c>
      <c r="V185" s="73">
        <v>21</v>
      </c>
      <c r="W185" s="71">
        <v>22</v>
      </c>
      <c r="X185" s="71">
        <v>23</v>
      </c>
      <c r="Y185" s="71">
        <v>24</v>
      </c>
      <c r="Z185" s="71">
        <v>25</v>
      </c>
      <c r="AA185" s="73">
        <v>26</v>
      </c>
      <c r="AB185" s="71">
        <v>27</v>
      </c>
      <c r="AC185" s="71">
        <v>28</v>
      </c>
      <c r="AD185" s="71">
        <v>29</v>
      </c>
      <c r="AE185" s="71">
        <v>30</v>
      </c>
      <c r="AF185" s="71">
        <v>31</v>
      </c>
      <c r="AG185" s="74" t="s">
        <v>0</v>
      </c>
      <c r="AH185" s="75" t="s">
        <v>1</v>
      </c>
      <c r="AI185" s="312" t="s">
        <v>2</v>
      </c>
      <c r="AJ185" s="311" t="s">
        <v>3</v>
      </c>
    </row>
    <row r="186" spans="1:41" x14ac:dyDescent="0.25">
      <c r="A186" s="54" t="s">
        <v>10</v>
      </c>
      <c r="B186" s="55">
        <v>21</v>
      </c>
      <c r="C186" s="56">
        <v>17</v>
      </c>
      <c r="D186" s="56">
        <v>27</v>
      </c>
      <c r="E186" s="56">
        <v>27</v>
      </c>
      <c r="F186" s="56">
        <v>36</v>
      </c>
      <c r="G186" s="57">
        <v>31</v>
      </c>
      <c r="H186" s="56">
        <v>32</v>
      </c>
      <c r="I186" s="56">
        <v>32</v>
      </c>
      <c r="J186" s="56">
        <v>37</v>
      </c>
      <c r="K186" s="56">
        <v>36</v>
      </c>
      <c r="L186" s="57">
        <v>38</v>
      </c>
      <c r="M186" s="56">
        <v>44</v>
      </c>
      <c r="N186" s="56">
        <v>45</v>
      </c>
      <c r="O186" s="56">
        <v>40</v>
      </c>
      <c r="P186" s="56">
        <v>40</v>
      </c>
      <c r="Q186" s="57">
        <v>37</v>
      </c>
      <c r="R186" s="56">
        <v>30</v>
      </c>
      <c r="S186" s="56">
        <v>30</v>
      </c>
      <c r="T186" s="56">
        <v>31</v>
      </c>
      <c r="U186" s="56">
        <v>36</v>
      </c>
      <c r="V186" s="57">
        <v>38</v>
      </c>
      <c r="W186" s="56">
        <v>37</v>
      </c>
      <c r="X186" s="56">
        <v>40</v>
      </c>
      <c r="Y186" s="56">
        <v>36</v>
      </c>
      <c r="Z186" s="56">
        <v>34</v>
      </c>
      <c r="AA186" s="57">
        <v>36</v>
      </c>
      <c r="AB186" s="56">
        <v>29</v>
      </c>
      <c r="AC186" s="56">
        <v>27</v>
      </c>
      <c r="AD186" s="56">
        <v>30</v>
      </c>
      <c r="AE186" s="56">
        <v>28</v>
      </c>
      <c r="AF186" s="56">
        <v>27</v>
      </c>
      <c r="AG186" s="58">
        <f t="shared" ref="AG186:AG194" si="106">SUM(B186:AF186)</f>
        <v>1029</v>
      </c>
      <c r="AH186" s="20">
        <f t="shared" ref="AH186:AH194" si="107">AVERAGE(B186:AF186)</f>
        <v>33.193548387096776</v>
      </c>
      <c r="AI186" s="122">
        <f t="shared" ref="AI186:AI194" si="108">MAX(B186:AF186)</f>
        <v>45</v>
      </c>
      <c r="AJ186" s="140">
        <f t="shared" ref="AJ186:AJ194" si="109">MIN(B186:AF186)</f>
        <v>17</v>
      </c>
      <c r="AK186" s="82">
        <f>('Max. Temp. Data 1897-1898'!AG183+'Min. Temp. Data 1897-1898'!AG186)/62</f>
        <v>41.403225806451616</v>
      </c>
      <c r="AM186" s="355"/>
    </row>
    <row r="187" spans="1:41" x14ac:dyDescent="0.25">
      <c r="A187" s="12" t="s">
        <v>7</v>
      </c>
      <c r="B187" s="15">
        <v>28</v>
      </c>
      <c r="C187" s="3">
        <v>16</v>
      </c>
      <c r="D187" s="3">
        <v>22</v>
      </c>
      <c r="E187" s="3">
        <v>22</v>
      </c>
      <c r="F187" s="3">
        <v>35</v>
      </c>
      <c r="G187" s="22">
        <v>33</v>
      </c>
      <c r="H187" s="3">
        <v>28</v>
      </c>
      <c r="I187" s="3">
        <v>33</v>
      </c>
      <c r="J187" s="3">
        <v>40</v>
      </c>
      <c r="K187" s="3">
        <v>36</v>
      </c>
      <c r="L187" s="22">
        <v>38</v>
      </c>
      <c r="M187" s="3">
        <v>40</v>
      </c>
      <c r="N187" s="3">
        <v>55</v>
      </c>
      <c r="O187" s="3">
        <v>36</v>
      </c>
      <c r="P187" s="3">
        <v>40</v>
      </c>
      <c r="Q187" s="22">
        <v>40</v>
      </c>
      <c r="R187" s="3">
        <v>28</v>
      </c>
      <c r="S187" s="3">
        <v>32</v>
      </c>
      <c r="T187" s="3">
        <v>30</v>
      </c>
      <c r="U187" s="3">
        <v>32</v>
      </c>
      <c r="V187" s="22">
        <v>38</v>
      </c>
      <c r="W187" s="3">
        <v>35</v>
      </c>
      <c r="X187" s="3">
        <v>40</v>
      </c>
      <c r="Y187" s="3">
        <v>35</v>
      </c>
      <c r="Z187" s="3">
        <v>30</v>
      </c>
      <c r="AA187" s="22">
        <v>35</v>
      </c>
      <c r="AB187" s="3">
        <v>27</v>
      </c>
      <c r="AC187" s="3">
        <v>27</v>
      </c>
      <c r="AD187" s="3">
        <v>32</v>
      </c>
      <c r="AE187" s="3">
        <v>27</v>
      </c>
      <c r="AF187" s="3">
        <v>27</v>
      </c>
      <c r="AG187" s="29">
        <f t="shared" si="106"/>
        <v>1017</v>
      </c>
      <c r="AH187" s="30">
        <f t="shared" si="107"/>
        <v>32.806451612903224</v>
      </c>
      <c r="AI187" s="123">
        <f t="shared" si="108"/>
        <v>55</v>
      </c>
      <c r="AJ187" s="143">
        <f t="shared" si="109"/>
        <v>16</v>
      </c>
      <c r="AK187" s="82">
        <f>('Max. Temp. Data 1897-1898'!AG184+'Min. Temp. Data 1897-1898'!AG187)/62</f>
        <v>40.564516129032256</v>
      </c>
      <c r="AL187" s="196">
        <f>AK186-AK187</f>
        <v>0.83870967741935942</v>
      </c>
      <c r="AM187" s="355"/>
    </row>
    <row r="188" spans="1:41" ht="13.8" thickBot="1" x14ac:dyDescent="0.3">
      <c r="A188" s="39" t="s">
        <v>6</v>
      </c>
      <c r="B188" s="47">
        <f t="shared" ref="B188:AF188" si="110">B186-B187</f>
        <v>-7</v>
      </c>
      <c r="C188" s="48">
        <f t="shared" si="110"/>
        <v>1</v>
      </c>
      <c r="D188" s="236">
        <f t="shared" si="110"/>
        <v>5</v>
      </c>
      <c r="E188" s="236">
        <f t="shared" si="110"/>
        <v>5</v>
      </c>
      <c r="F188" s="48">
        <f t="shared" si="110"/>
        <v>1</v>
      </c>
      <c r="G188" s="40">
        <f t="shared" si="110"/>
        <v>-2</v>
      </c>
      <c r="H188" s="48">
        <f t="shared" si="110"/>
        <v>4</v>
      </c>
      <c r="I188" s="48">
        <f t="shared" si="110"/>
        <v>-1</v>
      </c>
      <c r="J188" s="48">
        <f t="shared" si="110"/>
        <v>-3</v>
      </c>
      <c r="K188" s="48">
        <f t="shared" si="110"/>
        <v>0</v>
      </c>
      <c r="L188" s="40">
        <f t="shared" si="110"/>
        <v>0</v>
      </c>
      <c r="M188" s="48">
        <f t="shared" si="110"/>
        <v>4</v>
      </c>
      <c r="N188" s="301">
        <f t="shared" si="110"/>
        <v>-10</v>
      </c>
      <c r="O188" s="48">
        <f t="shared" si="110"/>
        <v>4</v>
      </c>
      <c r="P188" s="48">
        <f t="shared" si="110"/>
        <v>0</v>
      </c>
      <c r="Q188" s="40">
        <f t="shared" si="110"/>
        <v>-3</v>
      </c>
      <c r="R188" s="48">
        <f t="shared" si="110"/>
        <v>2</v>
      </c>
      <c r="S188" s="48">
        <f t="shared" si="110"/>
        <v>-2</v>
      </c>
      <c r="T188" s="48">
        <f t="shared" si="110"/>
        <v>1</v>
      </c>
      <c r="U188" s="48">
        <f t="shared" si="110"/>
        <v>4</v>
      </c>
      <c r="V188" s="40">
        <f t="shared" si="110"/>
        <v>0</v>
      </c>
      <c r="W188" s="48">
        <f t="shared" si="110"/>
        <v>2</v>
      </c>
      <c r="X188" s="48">
        <f t="shared" si="110"/>
        <v>0</v>
      </c>
      <c r="Y188" s="48">
        <f t="shared" si="110"/>
        <v>1</v>
      </c>
      <c r="Z188" s="48">
        <f t="shared" si="110"/>
        <v>4</v>
      </c>
      <c r="AA188" s="40">
        <f t="shared" si="110"/>
        <v>1</v>
      </c>
      <c r="AB188" s="48">
        <f t="shared" si="110"/>
        <v>2</v>
      </c>
      <c r="AC188" s="48">
        <f t="shared" si="110"/>
        <v>0</v>
      </c>
      <c r="AD188" s="48">
        <f t="shared" si="110"/>
        <v>-2</v>
      </c>
      <c r="AE188" s="48">
        <f t="shared" si="110"/>
        <v>1</v>
      </c>
      <c r="AF188" s="48">
        <f t="shared" si="110"/>
        <v>0</v>
      </c>
      <c r="AG188" s="25">
        <f t="shared" si="106"/>
        <v>12</v>
      </c>
      <c r="AH188" s="24">
        <f t="shared" si="107"/>
        <v>0.38709677419354838</v>
      </c>
      <c r="AI188" s="137">
        <f t="shared" si="108"/>
        <v>5</v>
      </c>
      <c r="AJ188" s="146">
        <f t="shared" si="109"/>
        <v>-10</v>
      </c>
      <c r="AM188" s="355"/>
    </row>
    <row r="189" spans="1:41" x14ac:dyDescent="0.25">
      <c r="A189" s="54" t="s">
        <v>10</v>
      </c>
      <c r="B189" s="56">
        <v>21</v>
      </c>
      <c r="C189" s="56">
        <v>17</v>
      </c>
      <c r="D189" s="56">
        <v>27</v>
      </c>
      <c r="E189" s="56">
        <v>27</v>
      </c>
      <c r="F189" s="56">
        <v>36</v>
      </c>
      <c r="G189" s="57">
        <v>31</v>
      </c>
      <c r="H189" s="56">
        <v>32</v>
      </c>
      <c r="I189" s="56">
        <v>32</v>
      </c>
      <c r="J189" s="56">
        <v>37</v>
      </c>
      <c r="K189" s="56">
        <v>36</v>
      </c>
      <c r="L189" s="57">
        <v>38</v>
      </c>
      <c r="M189" s="56">
        <v>44</v>
      </c>
      <c r="N189" s="56">
        <v>45</v>
      </c>
      <c r="O189" s="56">
        <v>40</v>
      </c>
      <c r="P189" s="56">
        <v>40</v>
      </c>
      <c r="Q189" s="57">
        <v>37</v>
      </c>
      <c r="R189" s="56">
        <v>30</v>
      </c>
      <c r="S189" s="56">
        <v>30</v>
      </c>
      <c r="T189" s="56">
        <v>31</v>
      </c>
      <c r="U189" s="56">
        <v>36</v>
      </c>
      <c r="V189" s="57">
        <v>38</v>
      </c>
      <c r="W189" s="56">
        <v>37</v>
      </c>
      <c r="X189" s="56">
        <v>40</v>
      </c>
      <c r="Y189" s="56">
        <v>36</v>
      </c>
      <c r="Z189" s="56">
        <v>34</v>
      </c>
      <c r="AA189" s="57">
        <v>36</v>
      </c>
      <c r="AB189" s="56">
        <v>29</v>
      </c>
      <c r="AC189" s="56">
        <v>27</v>
      </c>
      <c r="AD189" s="56">
        <v>30</v>
      </c>
      <c r="AE189" s="56">
        <v>28</v>
      </c>
      <c r="AF189" s="57">
        <v>27</v>
      </c>
      <c r="AG189" s="58">
        <f t="shared" si="106"/>
        <v>1029</v>
      </c>
      <c r="AH189" s="20">
        <f t="shared" si="107"/>
        <v>33.193548387096776</v>
      </c>
      <c r="AI189" s="122">
        <f t="shared" si="108"/>
        <v>45</v>
      </c>
      <c r="AJ189" s="140">
        <f t="shared" si="109"/>
        <v>17</v>
      </c>
      <c r="AK189" s="82">
        <f>('Max. Temp. Data 1897-1898'!AG186+'Min. Temp. Data 1897-1898'!AG189)/62</f>
        <v>41.403225806451616</v>
      </c>
      <c r="AM189" s="355"/>
    </row>
    <row r="190" spans="1:41" x14ac:dyDescent="0.25">
      <c r="A190" s="35" t="s">
        <v>45</v>
      </c>
      <c r="B190" s="14">
        <v>27</v>
      </c>
      <c r="C190" s="32">
        <v>15</v>
      </c>
      <c r="D190" s="32">
        <v>22</v>
      </c>
      <c r="E190" s="32">
        <v>21</v>
      </c>
      <c r="F190" s="32">
        <v>30</v>
      </c>
      <c r="G190" s="21">
        <v>31</v>
      </c>
      <c r="H190" s="32">
        <v>31</v>
      </c>
      <c r="I190" s="32">
        <v>40</v>
      </c>
      <c r="J190" s="32">
        <v>38</v>
      </c>
      <c r="K190" s="32">
        <v>35</v>
      </c>
      <c r="L190" s="21">
        <v>38</v>
      </c>
      <c r="M190" s="32">
        <v>35</v>
      </c>
      <c r="N190" s="32">
        <v>60</v>
      </c>
      <c r="O190" s="32">
        <v>37</v>
      </c>
      <c r="P190" s="32">
        <v>40</v>
      </c>
      <c r="Q190" s="21">
        <v>45</v>
      </c>
      <c r="R190" s="32">
        <v>27</v>
      </c>
      <c r="S190" s="32">
        <v>30</v>
      </c>
      <c r="T190" s="32">
        <v>28</v>
      </c>
      <c r="U190" s="32">
        <v>37</v>
      </c>
      <c r="V190" s="21">
        <v>37</v>
      </c>
      <c r="W190" s="32">
        <v>35</v>
      </c>
      <c r="X190" s="32">
        <v>49</v>
      </c>
      <c r="Y190" s="32">
        <v>34</v>
      </c>
      <c r="Z190" s="32">
        <v>30</v>
      </c>
      <c r="AA190" s="21">
        <v>40</v>
      </c>
      <c r="AB190" s="32">
        <v>24</v>
      </c>
      <c r="AC190" s="32">
        <v>21</v>
      </c>
      <c r="AD190" s="32">
        <v>30</v>
      </c>
      <c r="AE190" s="32">
        <v>25</v>
      </c>
      <c r="AF190" s="32">
        <v>27</v>
      </c>
      <c r="AG190" s="29">
        <f t="shared" si="106"/>
        <v>1019</v>
      </c>
      <c r="AH190" s="30">
        <f t="shared" si="107"/>
        <v>32.87096774193548</v>
      </c>
      <c r="AI190" s="123">
        <f t="shared" si="108"/>
        <v>60</v>
      </c>
      <c r="AJ190" s="143">
        <f t="shared" si="109"/>
        <v>15</v>
      </c>
      <c r="AK190" s="82">
        <f>('Max. Temp. Data 1897-1898'!AG187+'Min. Temp. Data 1897-1898'!AG190)/62</f>
        <v>40.693548387096776</v>
      </c>
      <c r="AL190" s="196">
        <f>AK189-AK190</f>
        <v>0.70967741935483986</v>
      </c>
      <c r="AM190" s="355"/>
    </row>
    <row r="191" spans="1:41" ht="13.8" thickBot="1" x14ac:dyDescent="0.3">
      <c r="A191" s="39" t="s">
        <v>6</v>
      </c>
      <c r="B191" s="47">
        <f t="shared" ref="B191:AF191" si="111">B189-B190</f>
        <v>-6</v>
      </c>
      <c r="C191" s="48">
        <f t="shared" si="111"/>
        <v>2</v>
      </c>
      <c r="D191" s="48">
        <f t="shared" si="111"/>
        <v>5</v>
      </c>
      <c r="E191" s="48">
        <f t="shared" si="111"/>
        <v>6</v>
      </c>
      <c r="F191" s="48">
        <f t="shared" si="111"/>
        <v>6</v>
      </c>
      <c r="G191" s="40">
        <f t="shared" si="111"/>
        <v>0</v>
      </c>
      <c r="H191" s="48">
        <f t="shared" si="111"/>
        <v>1</v>
      </c>
      <c r="I191" s="48">
        <f t="shared" si="111"/>
        <v>-8</v>
      </c>
      <c r="J191" s="48">
        <f t="shared" si="111"/>
        <v>-1</v>
      </c>
      <c r="K191" s="48">
        <f t="shared" si="111"/>
        <v>1</v>
      </c>
      <c r="L191" s="40">
        <f t="shared" si="111"/>
        <v>0</v>
      </c>
      <c r="M191" s="236">
        <f t="shared" si="111"/>
        <v>9</v>
      </c>
      <c r="N191" s="301">
        <f t="shared" si="111"/>
        <v>-15</v>
      </c>
      <c r="O191" s="48">
        <f t="shared" si="111"/>
        <v>3</v>
      </c>
      <c r="P191" s="48">
        <f t="shared" si="111"/>
        <v>0</v>
      </c>
      <c r="Q191" s="40">
        <f t="shared" si="111"/>
        <v>-8</v>
      </c>
      <c r="R191" s="48">
        <f t="shared" si="111"/>
        <v>3</v>
      </c>
      <c r="S191" s="48">
        <f t="shared" si="111"/>
        <v>0</v>
      </c>
      <c r="T191" s="48">
        <f t="shared" si="111"/>
        <v>3</v>
      </c>
      <c r="U191" s="48">
        <f t="shared" si="111"/>
        <v>-1</v>
      </c>
      <c r="V191" s="40">
        <f t="shared" si="111"/>
        <v>1</v>
      </c>
      <c r="W191" s="48">
        <f t="shared" si="111"/>
        <v>2</v>
      </c>
      <c r="X191" s="48">
        <f t="shared" si="111"/>
        <v>-9</v>
      </c>
      <c r="Y191" s="48">
        <f t="shared" si="111"/>
        <v>2</v>
      </c>
      <c r="Z191" s="48">
        <f t="shared" si="111"/>
        <v>4</v>
      </c>
      <c r="AA191" s="40">
        <f t="shared" si="111"/>
        <v>-4</v>
      </c>
      <c r="AB191" s="48">
        <f t="shared" si="111"/>
        <v>5</v>
      </c>
      <c r="AC191" s="48">
        <f t="shared" si="111"/>
        <v>6</v>
      </c>
      <c r="AD191" s="48">
        <f t="shared" si="111"/>
        <v>0</v>
      </c>
      <c r="AE191" s="48">
        <f t="shared" si="111"/>
        <v>3</v>
      </c>
      <c r="AF191" s="48">
        <f t="shared" si="111"/>
        <v>0</v>
      </c>
      <c r="AG191" s="25">
        <f t="shared" si="106"/>
        <v>10</v>
      </c>
      <c r="AH191" s="24">
        <f t="shared" si="107"/>
        <v>0.32258064516129031</v>
      </c>
      <c r="AI191" s="137">
        <f t="shared" si="108"/>
        <v>9</v>
      </c>
      <c r="AJ191" s="146">
        <f t="shared" si="109"/>
        <v>-15</v>
      </c>
      <c r="AM191" s="355"/>
    </row>
    <row r="192" spans="1:41" x14ac:dyDescent="0.25">
      <c r="A192" s="54" t="s">
        <v>10</v>
      </c>
      <c r="B192" s="55">
        <v>21</v>
      </c>
      <c r="C192" s="56">
        <v>17</v>
      </c>
      <c r="D192" s="56">
        <v>27</v>
      </c>
      <c r="E192" s="56">
        <v>27</v>
      </c>
      <c r="F192" s="56">
        <v>36</v>
      </c>
      <c r="G192" s="57">
        <v>31</v>
      </c>
      <c r="H192" s="56">
        <v>32</v>
      </c>
      <c r="I192" s="56">
        <v>32</v>
      </c>
      <c r="J192" s="56">
        <v>37</v>
      </c>
      <c r="K192" s="56">
        <v>36</v>
      </c>
      <c r="L192" s="57">
        <v>38</v>
      </c>
      <c r="M192" s="56">
        <v>44</v>
      </c>
      <c r="N192" s="56">
        <v>45</v>
      </c>
      <c r="O192" s="56">
        <v>40</v>
      </c>
      <c r="P192" s="56">
        <v>40</v>
      </c>
      <c r="Q192" s="57">
        <v>37</v>
      </c>
      <c r="R192" s="56">
        <v>30</v>
      </c>
      <c r="S192" s="56">
        <v>30</v>
      </c>
      <c r="T192" s="56">
        <v>31</v>
      </c>
      <c r="U192" s="56">
        <v>36</v>
      </c>
      <c r="V192" s="57">
        <v>38</v>
      </c>
      <c r="W192" s="56">
        <v>37</v>
      </c>
      <c r="X192" s="56">
        <v>40</v>
      </c>
      <c r="Y192" s="56">
        <v>36</v>
      </c>
      <c r="Z192" s="56">
        <v>34</v>
      </c>
      <c r="AA192" s="57">
        <v>36</v>
      </c>
      <c r="AB192" s="56">
        <v>29</v>
      </c>
      <c r="AC192" s="56">
        <v>27</v>
      </c>
      <c r="AD192" s="56">
        <v>30</v>
      </c>
      <c r="AE192" s="56">
        <v>28</v>
      </c>
      <c r="AF192" s="56">
        <v>27</v>
      </c>
      <c r="AG192" s="58">
        <f t="shared" si="106"/>
        <v>1029</v>
      </c>
      <c r="AH192" s="20">
        <f t="shared" si="107"/>
        <v>33.193548387096776</v>
      </c>
      <c r="AI192" s="122">
        <f t="shared" si="108"/>
        <v>45</v>
      </c>
      <c r="AJ192" s="140">
        <f t="shared" si="109"/>
        <v>17</v>
      </c>
      <c r="AK192" s="82">
        <f>('Max. Temp. Data 1897-1898'!AG189+'Min. Temp. Data 1897-1898'!AG192)/62</f>
        <v>41.403225806451616</v>
      </c>
      <c r="AM192" s="308"/>
    </row>
    <row r="193" spans="1:39" x14ac:dyDescent="0.25">
      <c r="A193" s="12" t="s">
        <v>12</v>
      </c>
      <c r="B193" s="14">
        <v>23</v>
      </c>
      <c r="C193" s="32">
        <v>13</v>
      </c>
      <c r="D193" s="32">
        <v>23</v>
      </c>
      <c r="E193" s="32">
        <v>22</v>
      </c>
      <c r="F193" s="32">
        <v>40</v>
      </c>
      <c r="G193" s="21">
        <v>30</v>
      </c>
      <c r="H193" s="32">
        <v>28</v>
      </c>
      <c r="I193" s="32">
        <v>33</v>
      </c>
      <c r="J193" s="32">
        <v>35</v>
      </c>
      <c r="K193" s="32">
        <v>34</v>
      </c>
      <c r="L193" s="21">
        <v>35</v>
      </c>
      <c r="M193" s="32">
        <v>43</v>
      </c>
      <c r="N193" s="32">
        <v>45</v>
      </c>
      <c r="O193" s="32">
        <v>35</v>
      </c>
      <c r="P193" s="32">
        <v>40</v>
      </c>
      <c r="Q193" s="21">
        <v>38</v>
      </c>
      <c r="R193" s="32">
        <v>25</v>
      </c>
      <c r="S193" s="32">
        <v>25</v>
      </c>
      <c r="T193" s="32">
        <v>28</v>
      </c>
      <c r="U193" s="32">
        <v>36</v>
      </c>
      <c r="V193" s="21">
        <v>38</v>
      </c>
      <c r="W193" s="32">
        <v>34</v>
      </c>
      <c r="X193" s="32">
        <v>42</v>
      </c>
      <c r="Y193" s="32">
        <v>34</v>
      </c>
      <c r="Z193" s="32">
        <v>32</v>
      </c>
      <c r="AA193" s="21">
        <v>35</v>
      </c>
      <c r="AB193" s="32">
        <v>20</v>
      </c>
      <c r="AC193" s="32">
        <v>21</v>
      </c>
      <c r="AD193" s="32">
        <v>29</v>
      </c>
      <c r="AE193" s="32">
        <v>24</v>
      </c>
      <c r="AF193" s="32">
        <v>26</v>
      </c>
      <c r="AG193" s="29">
        <f t="shared" si="106"/>
        <v>966</v>
      </c>
      <c r="AH193" s="30">
        <f t="shared" si="107"/>
        <v>31.161290322580644</v>
      </c>
      <c r="AI193" s="123">
        <f t="shared" si="108"/>
        <v>45</v>
      </c>
      <c r="AJ193" s="143">
        <f t="shared" si="109"/>
        <v>13</v>
      </c>
      <c r="AK193" s="82">
        <f>('Max. Temp. Data 1897-1898'!AG190+'Min. Temp. Data 1897-1898'!AG193)/62</f>
        <v>41.693548387096776</v>
      </c>
      <c r="AL193" s="361">
        <f>AK192-AK193</f>
        <v>-0.29032258064516014</v>
      </c>
      <c r="AM193" s="308"/>
    </row>
    <row r="194" spans="1:39" ht="13.8" thickBot="1" x14ac:dyDescent="0.3">
      <c r="A194" s="36" t="s">
        <v>6</v>
      </c>
      <c r="B194" s="47">
        <f t="shared" ref="B194:AF194" si="112">B192-B193</f>
        <v>-2</v>
      </c>
      <c r="C194" s="48">
        <f t="shared" si="112"/>
        <v>4</v>
      </c>
      <c r="D194" s="48">
        <f t="shared" si="112"/>
        <v>4</v>
      </c>
      <c r="E194" s="48">
        <f t="shared" si="112"/>
        <v>5</v>
      </c>
      <c r="F194" s="301">
        <f t="shared" si="112"/>
        <v>-4</v>
      </c>
      <c r="G194" s="40">
        <f t="shared" si="112"/>
        <v>1</v>
      </c>
      <c r="H194" s="48">
        <f t="shared" si="112"/>
        <v>4</v>
      </c>
      <c r="I194" s="48">
        <f t="shared" si="112"/>
        <v>-1</v>
      </c>
      <c r="J194" s="48">
        <f t="shared" si="112"/>
        <v>2</v>
      </c>
      <c r="K194" s="48">
        <f t="shared" si="112"/>
        <v>2</v>
      </c>
      <c r="L194" s="40">
        <f t="shared" si="112"/>
        <v>3</v>
      </c>
      <c r="M194" s="48">
        <f t="shared" si="112"/>
        <v>1</v>
      </c>
      <c r="N194" s="48">
        <f t="shared" si="112"/>
        <v>0</v>
      </c>
      <c r="O194" s="48">
        <f t="shared" si="112"/>
        <v>5</v>
      </c>
      <c r="P194" s="48">
        <f t="shared" si="112"/>
        <v>0</v>
      </c>
      <c r="Q194" s="40">
        <f t="shared" si="112"/>
        <v>-1</v>
      </c>
      <c r="R194" s="48">
        <f t="shared" si="112"/>
        <v>5</v>
      </c>
      <c r="S194" s="48">
        <f t="shared" si="112"/>
        <v>5</v>
      </c>
      <c r="T194" s="48">
        <f t="shared" si="112"/>
        <v>3</v>
      </c>
      <c r="U194" s="48">
        <f t="shared" si="112"/>
        <v>0</v>
      </c>
      <c r="V194" s="40">
        <f t="shared" si="112"/>
        <v>0</v>
      </c>
      <c r="W194" s="48">
        <f t="shared" si="112"/>
        <v>3</v>
      </c>
      <c r="X194" s="48">
        <f t="shared" si="112"/>
        <v>-2</v>
      </c>
      <c r="Y194" s="48">
        <f t="shared" si="112"/>
        <v>2</v>
      </c>
      <c r="Z194" s="48">
        <f t="shared" si="112"/>
        <v>2</v>
      </c>
      <c r="AA194" s="40">
        <f t="shared" si="112"/>
        <v>1</v>
      </c>
      <c r="AB194" s="236">
        <f t="shared" si="112"/>
        <v>9</v>
      </c>
      <c r="AC194" s="48">
        <f t="shared" si="112"/>
        <v>6</v>
      </c>
      <c r="AD194" s="48">
        <f t="shared" si="112"/>
        <v>1</v>
      </c>
      <c r="AE194" s="48">
        <f t="shared" si="112"/>
        <v>4</v>
      </c>
      <c r="AF194" s="48">
        <f t="shared" si="112"/>
        <v>1</v>
      </c>
      <c r="AG194" s="25">
        <f t="shared" si="106"/>
        <v>63</v>
      </c>
      <c r="AH194" s="24">
        <f t="shared" si="107"/>
        <v>2.032258064516129</v>
      </c>
      <c r="AI194" s="137">
        <f t="shared" si="108"/>
        <v>9</v>
      </c>
      <c r="AJ194" s="146">
        <f t="shared" si="109"/>
        <v>-4</v>
      </c>
      <c r="AM194" s="308"/>
    </row>
    <row r="195" spans="1:39" ht="15.6" x14ac:dyDescent="0.3">
      <c r="A195" s="37" t="s">
        <v>22</v>
      </c>
      <c r="B195" s="18">
        <v>1</v>
      </c>
      <c r="C195" s="11">
        <v>2</v>
      </c>
      <c r="D195" s="11">
        <v>40</v>
      </c>
      <c r="E195" s="11">
        <v>4</v>
      </c>
      <c r="F195" s="11">
        <v>5</v>
      </c>
      <c r="G195" s="19">
        <v>6</v>
      </c>
      <c r="H195" s="11">
        <v>7</v>
      </c>
      <c r="I195" s="11">
        <v>8</v>
      </c>
      <c r="J195" s="11">
        <v>9</v>
      </c>
      <c r="K195" s="11">
        <v>10</v>
      </c>
      <c r="L195" s="19">
        <v>11</v>
      </c>
      <c r="M195" s="11">
        <v>12</v>
      </c>
      <c r="N195" s="11">
        <v>13</v>
      </c>
      <c r="O195" s="11">
        <v>14</v>
      </c>
      <c r="P195" s="11">
        <v>15</v>
      </c>
      <c r="Q195" s="19">
        <v>25</v>
      </c>
      <c r="R195" s="11">
        <v>17</v>
      </c>
      <c r="S195" s="11">
        <v>18</v>
      </c>
      <c r="T195" s="11">
        <v>19</v>
      </c>
      <c r="U195" s="11">
        <v>20</v>
      </c>
      <c r="V195" s="19">
        <v>21</v>
      </c>
      <c r="W195" s="11">
        <v>22</v>
      </c>
      <c r="X195" s="11">
        <v>23</v>
      </c>
      <c r="Y195" s="11">
        <v>24</v>
      </c>
      <c r="Z195" s="11">
        <v>25</v>
      </c>
      <c r="AA195" s="19">
        <v>26</v>
      </c>
      <c r="AB195" s="11">
        <v>27</v>
      </c>
      <c r="AC195" s="11">
        <v>28</v>
      </c>
      <c r="AD195" s="188"/>
      <c r="AE195" s="188"/>
      <c r="AF195" s="189"/>
      <c r="AG195" s="8" t="s">
        <v>0</v>
      </c>
      <c r="AH195" s="6" t="s">
        <v>1</v>
      </c>
      <c r="AI195" s="131" t="s">
        <v>2</v>
      </c>
      <c r="AJ195" s="139" t="s">
        <v>3</v>
      </c>
    </row>
    <row r="196" spans="1:39" x14ac:dyDescent="0.25">
      <c r="A196" s="54" t="s">
        <v>10</v>
      </c>
      <c r="B196" s="55">
        <v>16</v>
      </c>
      <c r="C196" s="56">
        <v>11</v>
      </c>
      <c r="D196" s="56">
        <v>15</v>
      </c>
      <c r="E196" s="56">
        <v>13</v>
      </c>
      <c r="F196" s="56">
        <v>23</v>
      </c>
      <c r="G196" s="57">
        <v>31</v>
      </c>
      <c r="H196" s="56">
        <v>26</v>
      </c>
      <c r="I196" s="56">
        <v>28</v>
      </c>
      <c r="J196" s="56">
        <v>32</v>
      </c>
      <c r="K196" s="56">
        <v>31</v>
      </c>
      <c r="L196" s="57">
        <v>37</v>
      </c>
      <c r="M196" s="56">
        <v>45</v>
      </c>
      <c r="N196" s="56">
        <v>36</v>
      </c>
      <c r="O196" s="56">
        <v>32</v>
      </c>
      <c r="P196" s="56">
        <v>33</v>
      </c>
      <c r="Q196" s="57">
        <v>26</v>
      </c>
      <c r="R196" s="56">
        <v>22</v>
      </c>
      <c r="S196" s="56">
        <v>34</v>
      </c>
      <c r="T196" s="56">
        <v>39</v>
      </c>
      <c r="U196" s="56">
        <v>40</v>
      </c>
      <c r="V196" s="57">
        <v>35</v>
      </c>
      <c r="W196" s="56">
        <v>32</v>
      </c>
      <c r="X196" s="56">
        <v>29</v>
      </c>
      <c r="Y196" s="56">
        <v>31</v>
      </c>
      <c r="Z196" s="56">
        <v>31</v>
      </c>
      <c r="AA196" s="57">
        <v>26</v>
      </c>
      <c r="AB196" s="56">
        <v>29</v>
      </c>
      <c r="AC196" s="56">
        <v>28</v>
      </c>
      <c r="AD196" s="38"/>
      <c r="AE196" s="38"/>
      <c r="AF196" s="183"/>
      <c r="AG196" s="58">
        <f t="shared" ref="AG196:AG204" si="113">SUM(B196:AF196)</f>
        <v>811</v>
      </c>
      <c r="AH196" s="20">
        <f t="shared" ref="AH196:AH204" si="114">AVERAGE(B196:AF196)</f>
        <v>28.964285714285715</v>
      </c>
      <c r="AI196" s="122">
        <f t="shared" ref="AI196:AI204" si="115">MAX(B196:AF196)</f>
        <v>45</v>
      </c>
      <c r="AJ196" s="140">
        <f t="shared" ref="AJ196:AJ204" si="116">MIN(B196:AF196)</f>
        <v>11</v>
      </c>
      <c r="AK196" s="82">
        <f>('Max. Temp. Data 1897-1898'!AG193+'Min. Temp. Data 1897-1898'!AG196)/56</f>
        <v>38.410714285714285</v>
      </c>
      <c r="AM196" s="355"/>
    </row>
    <row r="197" spans="1:39" x14ac:dyDescent="0.25">
      <c r="A197" s="12" t="s">
        <v>7</v>
      </c>
      <c r="B197" s="15">
        <v>18</v>
      </c>
      <c r="C197" s="3">
        <v>2</v>
      </c>
      <c r="D197" s="3">
        <v>12</v>
      </c>
      <c r="E197" s="3">
        <v>8</v>
      </c>
      <c r="F197" s="3">
        <v>18</v>
      </c>
      <c r="G197" s="22">
        <v>30</v>
      </c>
      <c r="H197" s="3">
        <v>30</v>
      </c>
      <c r="I197" s="3">
        <v>24</v>
      </c>
      <c r="J197" s="3">
        <v>34</v>
      </c>
      <c r="K197" s="3">
        <v>30</v>
      </c>
      <c r="L197" s="22">
        <v>36</v>
      </c>
      <c r="M197" s="3">
        <v>47</v>
      </c>
      <c r="N197" s="3">
        <v>32</v>
      </c>
      <c r="O197" s="3">
        <v>32</v>
      </c>
      <c r="P197" s="3">
        <v>33</v>
      </c>
      <c r="Q197" s="22">
        <v>27</v>
      </c>
      <c r="R197" s="3">
        <v>21</v>
      </c>
      <c r="S197" s="3">
        <v>34</v>
      </c>
      <c r="T197" s="3">
        <v>38</v>
      </c>
      <c r="U197" s="3">
        <v>38</v>
      </c>
      <c r="V197" s="22">
        <v>36</v>
      </c>
      <c r="W197" s="3">
        <v>34</v>
      </c>
      <c r="X197" s="3">
        <v>28</v>
      </c>
      <c r="Y197" s="3">
        <v>31</v>
      </c>
      <c r="Z197" s="3">
        <v>32</v>
      </c>
      <c r="AA197" s="22">
        <v>30</v>
      </c>
      <c r="AB197" s="3">
        <v>23</v>
      </c>
      <c r="AC197" s="3">
        <v>22</v>
      </c>
      <c r="AD197" s="38"/>
      <c r="AE197" s="38"/>
      <c r="AF197" s="183"/>
      <c r="AG197" s="29">
        <f t="shared" si="113"/>
        <v>780</v>
      </c>
      <c r="AH197" s="30">
        <f t="shared" si="114"/>
        <v>27.857142857142858</v>
      </c>
      <c r="AI197" s="123">
        <f t="shared" si="115"/>
        <v>47</v>
      </c>
      <c r="AJ197" s="143">
        <f t="shared" si="116"/>
        <v>2</v>
      </c>
      <c r="AK197" s="82">
        <f>('Max. Temp. Data 1897-1898'!AG194+'Min. Temp. Data 1897-1898'!AG197)/56</f>
        <v>36.535714285714285</v>
      </c>
      <c r="AL197" s="196">
        <f>AK196-AK197</f>
        <v>1.875</v>
      </c>
      <c r="AM197" s="355"/>
    </row>
    <row r="198" spans="1:39" ht="13.8" thickBot="1" x14ac:dyDescent="0.3">
      <c r="A198" s="39" t="s">
        <v>6</v>
      </c>
      <c r="B198" s="47">
        <f t="shared" ref="B198:AC198" si="117">B196-B197</f>
        <v>-2</v>
      </c>
      <c r="C198" s="236">
        <f t="shared" si="117"/>
        <v>9</v>
      </c>
      <c r="D198" s="48">
        <f t="shared" si="117"/>
        <v>3</v>
      </c>
      <c r="E198" s="48">
        <f t="shared" si="117"/>
        <v>5</v>
      </c>
      <c r="F198" s="48">
        <f t="shared" si="117"/>
        <v>5</v>
      </c>
      <c r="G198" s="40">
        <f t="shared" si="117"/>
        <v>1</v>
      </c>
      <c r="H198" s="48">
        <f t="shared" si="117"/>
        <v>-4</v>
      </c>
      <c r="I198" s="48">
        <f t="shared" si="117"/>
        <v>4</v>
      </c>
      <c r="J198" s="48">
        <f t="shared" si="117"/>
        <v>-2</v>
      </c>
      <c r="K198" s="48">
        <f t="shared" si="117"/>
        <v>1</v>
      </c>
      <c r="L198" s="40">
        <f t="shared" si="117"/>
        <v>1</v>
      </c>
      <c r="M198" s="48">
        <f t="shared" si="117"/>
        <v>-2</v>
      </c>
      <c r="N198" s="48">
        <f t="shared" si="117"/>
        <v>4</v>
      </c>
      <c r="O198" s="48">
        <f t="shared" si="117"/>
        <v>0</v>
      </c>
      <c r="P198" s="48">
        <f t="shared" si="117"/>
        <v>0</v>
      </c>
      <c r="Q198" s="40">
        <f t="shared" si="117"/>
        <v>-1</v>
      </c>
      <c r="R198" s="48">
        <f t="shared" si="117"/>
        <v>1</v>
      </c>
      <c r="S198" s="48">
        <f t="shared" si="117"/>
        <v>0</v>
      </c>
      <c r="T198" s="48">
        <f t="shared" si="117"/>
        <v>1</v>
      </c>
      <c r="U198" s="48">
        <f t="shared" si="117"/>
        <v>2</v>
      </c>
      <c r="V198" s="40">
        <f t="shared" si="117"/>
        <v>-1</v>
      </c>
      <c r="W198" s="48">
        <f t="shared" si="117"/>
        <v>-2</v>
      </c>
      <c r="X198" s="48">
        <f t="shared" si="117"/>
        <v>1</v>
      </c>
      <c r="Y198" s="48">
        <f t="shared" si="117"/>
        <v>0</v>
      </c>
      <c r="Z198" s="48">
        <f t="shared" si="117"/>
        <v>-1</v>
      </c>
      <c r="AA198" s="306">
        <f t="shared" si="117"/>
        <v>-4</v>
      </c>
      <c r="AB198" s="48">
        <f t="shared" si="117"/>
        <v>6</v>
      </c>
      <c r="AC198" s="48">
        <f t="shared" si="117"/>
        <v>6</v>
      </c>
      <c r="AD198" s="38"/>
      <c r="AE198" s="38"/>
      <c r="AF198" s="183"/>
      <c r="AG198" s="25">
        <f t="shared" si="113"/>
        <v>31</v>
      </c>
      <c r="AH198" s="24">
        <f t="shared" si="114"/>
        <v>1.1071428571428572</v>
      </c>
      <c r="AI198" s="137">
        <f t="shared" si="115"/>
        <v>9</v>
      </c>
      <c r="AJ198" s="146">
        <f t="shared" si="116"/>
        <v>-4</v>
      </c>
      <c r="AM198" s="355"/>
    </row>
    <row r="199" spans="1:39" x14ac:dyDescent="0.25">
      <c r="A199" s="54" t="s">
        <v>10</v>
      </c>
      <c r="B199" s="55">
        <v>16</v>
      </c>
      <c r="C199" s="56">
        <v>11</v>
      </c>
      <c r="D199" s="56">
        <v>15</v>
      </c>
      <c r="E199" s="56">
        <v>13</v>
      </c>
      <c r="F199" s="56">
        <v>23</v>
      </c>
      <c r="G199" s="57">
        <v>31</v>
      </c>
      <c r="H199" s="56">
        <v>26</v>
      </c>
      <c r="I199" s="56">
        <v>28</v>
      </c>
      <c r="J199" s="56">
        <v>32</v>
      </c>
      <c r="K199" s="56">
        <v>31</v>
      </c>
      <c r="L199" s="57">
        <v>37</v>
      </c>
      <c r="M199" s="56">
        <v>45</v>
      </c>
      <c r="N199" s="56">
        <v>36</v>
      </c>
      <c r="O199" s="56">
        <v>32</v>
      </c>
      <c r="P199" s="56">
        <v>33</v>
      </c>
      <c r="Q199" s="57">
        <v>26</v>
      </c>
      <c r="R199" s="56">
        <v>22</v>
      </c>
      <c r="S199" s="56">
        <v>34</v>
      </c>
      <c r="T199" s="56">
        <v>39</v>
      </c>
      <c r="U199" s="56">
        <v>40</v>
      </c>
      <c r="V199" s="57">
        <v>35</v>
      </c>
      <c r="W199" s="56">
        <v>32</v>
      </c>
      <c r="X199" s="56">
        <v>29</v>
      </c>
      <c r="Y199" s="56">
        <v>31</v>
      </c>
      <c r="Z199" s="56">
        <v>31</v>
      </c>
      <c r="AA199" s="57">
        <v>26</v>
      </c>
      <c r="AB199" s="56">
        <v>29</v>
      </c>
      <c r="AC199" s="56">
        <v>28</v>
      </c>
      <c r="AD199" s="38"/>
      <c r="AE199" s="38"/>
      <c r="AF199" s="183"/>
      <c r="AG199" s="58">
        <f t="shared" si="113"/>
        <v>811</v>
      </c>
      <c r="AH199" s="20">
        <f t="shared" si="114"/>
        <v>28.964285714285715</v>
      </c>
      <c r="AI199" s="122">
        <f t="shared" si="115"/>
        <v>45</v>
      </c>
      <c r="AJ199" s="140">
        <f t="shared" si="116"/>
        <v>11</v>
      </c>
      <c r="AK199" s="82">
        <f>('Max. Temp. Data 1897-1898'!AG196+'Min. Temp. Data 1897-1898'!AG199)/56</f>
        <v>38.410714285714285</v>
      </c>
      <c r="AM199" s="355"/>
    </row>
    <row r="200" spans="1:39" x14ac:dyDescent="0.25">
      <c r="A200" s="35" t="s">
        <v>45</v>
      </c>
      <c r="B200" s="14">
        <v>18</v>
      </c>
      <c r="C200" s="32">
        <v>6</v>
      </c>
      <c r="D200" s="32">
        <v>11</v>
      </c>
      <c r="E200" s="32">
        <v>11</v>
      </c>
      <c r="F200" s="32">
        <v>25</v>
      </c>
      <c r="G200" s="21">
        <v>30</v>
      </c>
      <c r="H200" s="32">
        <v>23</v>
      </c>
      <c r="I200" s="32">
        <v>25</v>
      </c>
      <c r="J200" s="32">
        <v>32</v>
      </c>
      <c r="K200" s="32">
        <v>30</v>
      </c>
      <c r="L200" s="21">
        <v>46</v>
      </c>
      <c r="M200" s="32">
        <v>55</v>
      </c>
      <c r="N200" s="32">
        <v>31</v>
      </c>
      <c r="O200" s="32">
        <v>30</v>
      </c>
      <c r="P200" s="32">
        <v>30</v>
      </c>
      <c r="Q200" s="21">
        <v>26</v>
      </c>
      <c r="R200" s="32">
        <v>19</v>
      </c>
      <c r="S200" s="32">
        <v>33</v>
      </c>
      <c r="T200" s="32">
        <v>37</v>
      </c>
      <c r="U200" s="32">
        <v>37</v>
      </c>
      <c r="V200" s="21">
        <v>37</v>
      </c>
      <c r="W200" s="32">
        <v>37</v>
      </c>
      <c r="X200" s="32">
        <v>25</v>
      </c>
      <c r="Y200" s="32">
        <v>27</v>
      </c>
      <c r="Z200" s="32">
        <v>29</v>
      </c>
      <c r="AA200" s="21">
        <v>22</v>
      </c>
      <c r="AB200" s="32">
        <v>25</v>
      </c>
      <c r="AC200" s="32">
        <v>26</v>
      </c>
      <c r="AD200" s="38"/>
      <c r="AE200" s="38"/>
      <c r="AF200" s="183"/>
      <c r="AG200" s="29">
        <f t="shared" si="113"/>
        <v>783</v>
      </c>
      <c r="AH200" s="30">
        <f t="shared" si="114"/>
        <v>27.964285714285715</v>
      </c>
      <c r="AI200" s="123">
        <f t="shared" si="115"/>
        <v>55</v>
      </c>
      <c r="AJ200" s="143">
        <f t="shared" si="116"/>
        <v>6</v>
      </c>
      <c r="AK200" s="82">
        <f>('Max. Temp. Data 1897-1898'!AG197+'Min. Temp. Data 1897-1898'!AG200)/56</f>
        <v>37.339285714285715</v>
      </c>
      <c r="AL200" s="196">
        <f>AK199-AK200</f>
        <v>1.0714285714285694</v>
      </c>
      <c r="AM200" s="355"/>
    </row>
    <row r="201" spans="1:39" ht="13.8" thickBot="1" x14ac:dyDescent="0.3">
      <c r="A201" s="39" t="s">
        <v>6</v>
      </c>
      <c r="B201" s="47">
        <f t="shared" ref="B201:AC201" si="118">B199-B200</f>
        <v>-2</v>
      </c>
      <c r="C201" s="236">
        <f t="shared" si="118"/>
        <v>5</v>
      </c>
      <c r="D201" s="48">
        <f t="shared" si="118"/>
        <v>4</v>
      </c>
      <c r="E201" s="48">
        <f t="shared" si="118"/>
        <v>2</v>
      </c>
      <c r="F201" s="48">
        <f t="shared" si="118"/>
        <v>-2</v>
      </c>
      <c r="G201" s="40">
        <f t="shared" si="118"/>
        <v>1</v>
      </c>
      <c r="H201" s="48">
        <f t="shared" si="118"/>
        <v>3</v>
      </c>
      <c r="I201" s="48">
        <f t="shared" si="118"/>
        <v>3</v>
      </c>
      <c r="J201" s="48">
        <f t="shared" si="118"/>
        <v>0</v>
      </c>
      <c r="K201" s="48">
        <f t="shared" si="118"/>
        <v>1</v>
      </c>
      <c r="L201" s="40">
        <f t="shared" si="118"/>
        <v>-9</v>
      </c>
      <c r="M201" s="301">
        <f t="shared" si="118"/>
        <v>-10</v>
      </c>
      <c r="N201" s="236">
        <f t="shared" si="118"/>
        <v>5</v>
      </c>
      <c r="O201" s="48">
        <f t="shared" si="118"/>
        <v>2</v>
      </c>
      <c r="P201" s="48">
        <f t="shared" si="118"/>
        <v>3</v>
      </c>
      <c r="Q201" s="40">
        <f t="shared" si="118"/>
        <v>0</v>
      </c>
      <c r="R201" s="48">
        <f t="shared" si="118"/>
        <v>3</v>
      </c>
      <c r="S201" s="48">
        <f t="shared" si="118"/>
        <v>1</v>
      </c>
      <c r="T201" s="48">
        <f t="shared" si="118"/>
        <v>2</v>
      </c>
      <c r="U201" s="48">
        <f t="shared" si="118"/>
        <v>3</v>
      </c>
      <c r="V201" s="40">
        <f t="shared" si="118"/>
        <v>-2</v>
      </c>
      <c r="W201" s="48">
        <f t="shared" si="118"/>
        <v>-5</v>
      </c>
      <c r="X201" s="48">
        <f t="shared" si="118"/>
        <v>4</v>
      </c>
      <c r="Y201" s="48">
        <f t="shared" si="118"/>
        <v>4</v>
      </c>
      <c r="Z201" s="48">
        <f t="shared" si="118"/>
        <v>2</v>
      </c>
      <c r="AA201" s="40">
        <f t="shared" si="118"/>
        <v>4</v>
      </c>
      <c r="AB201" s="48">
        <f t="shared" si="118"/>
        <v>4</v>
      </c>
      <c r="AC201" s="48">
        <f t="shared" si="118"/>
        <v>2</v>
      </c>
      <c r="AD201" s="38"/>
      <c r="AE201" s="38"/>
      <c r="AF201" s="183"/>
      <c r="AG201" s="25">
        <f t="shared" si="113"/>
        <v>28</v>
      </c>
      <c r="AH201" s="24">
        <f t="shared" si="114"/>
        <v>1</v>
      </c>
      <c r="AI201" s="137">
        <f t="shared" si="115"/>
        <v>5</v>
      </c>
      <c r="AJ201" s="146">
        <f t="shared" si="116"/>
        <v>-10</v>
      </c>
      <c r="AM201" s="355"/>
    </row>
    <row r="202" spans="1:39" x14ac:dyDescent="0.25">
      <c r="A202" s="54" t="s">
        <v>10</v>
      </c>
      <c r="B202" s="55">
        <v>16</v>
      </c>
      <c r="C202" s="56">
        <v>11</v>
      </c>
      <c r="D202" s="56">
        <v>15</v>
      </c>
      <c r="E202" s="56">
        <v>13</v>
      </c>
      <c r="F202" s="56">
        <v>23</v>
      </c>
      <c r="G202" s="57">
        <v>31</v>
      </c>
      <c r="H202" s="56">
        <v>26</v>
      </c>
      <c r="I202" s="56">
        <v>28</v>
      </c>
      <c r="J202" s="56">
        <v>32</v>
      </c>
      <c r="K202" s="56">
        <v>31</v>
      </c>
      <c r="L202" s="57">
        <v>37</v>
      </c>
      <c r="M202" s="56">
        <v>45</v>
      </c>
      <c r="N202" s="56">
        <v>36</v>
      </c>
      <c r="O202" s="56">
        <v>32</v>
      </c>
      <c r="P202" s="56">
        <v>33</v>
      </c>
      <c r="Q202" s="57">
        <v>26</v>
      </c>
      <c r="R202" s="56">
        <v>22</v>
      </c>
      <c r="S202" s="56">
        <v>34</v>
      </c>
      <c r="T202" s="56">
        <v>39</v>
      </c>
      <c r="U202" s="56">
        <v>40</v>
      </c>
      <c r="V202" s="57">
        <v>35</v>
      </c>
      <c r="W202" s="56">
        <v>32</v>
      </c>
      <c r="X202" s="56">
        <v>29</v>
      </c>
      <c r="Y202" s="56">
        <v>31</v>
      </c>
      <c r="Z202" s="56">
        <v>31</v>
      </c>
      <c r="AA202" s="57">
        <v>26</v>
      </c>
      <c r="AB202" s="56">
        <v>29</v>
      </c>
      <c r="AC202" s="56">
        <v>28</v>
      </c>
      <c r="AD202" s="38"/>
      <c r="AE202" s="38"/>
      <c r="AF202" s="183"/>
      <c r="AG202" s="58">
        <f t="shared" si="113"/>
        <v>811</v>
      </c>
      <c r="AH202" s="20">
        <f t="shared" si="114"/>
        <v>28.964285714285715</v>
      </c>
      <c r="AI202" s="122">
        <f t="shared" si="115"/>
        <v>45</v>
      </c>
      <c r="AJ202" s="140">
        <f t="shared" si="116"/>
        <v>11</v>
      </c>
      <c r="AK202" s="82">
        <f>('Max. Temp. Data 1897-1898'!AG199+'Min. Temp. Data 1897-1898'!AG202)/56</f>
        <v>38.410714285714285</v>
      </c>
      <c r="AM202" s="355"/>
    </row>
    <row r="203" spans="1:39" x14ac:dyDescent="0.25">
      <c r="A203" s="12" t="s">
        <v>12</v>
      </c>
      <c r="B203" s="14">
        <v>17</v>
      </c>
      <c r="C203" s="32">
        <v>-2</v>
      </c>
      <c r="D203" s="32">
        <v>7</v>
      </c>
      <c r="E203" s="32">
        <v>7</v>
      </c>
      <c r="F203" s="32">
        <v>15</v>
      </c>
      <c r="G203" s="21">
        <v>28</v>
      </c>
      <c r="H203" s="32">
        <v>21</v>
      </c>
      <c r="I203" s="32">
        <v>23</v>
      </c>
      <c r="J203" s="32">
        <v>28</v>
      </c>
      <c r="K203" s="32">
        <v>28</v>
      </c>
      <c r="L203" s="21">
        <v>33</v>
      </c>
      <c r="M203" s="32">
        <v>48</v>
      </c>
      <c r="N203" s="32">
        <v>29</v>
      </c>
      <c r="O203" s="32">
        <v>28</v>
      </c>
      <c r="P203" s="32">
        <v>30</v>
      </c>
      <c r="Q203" s="21">
        <v>24</v>
      </c>
      <c r="R203" s="32">
        <v>19</v>
      </c>
      <c r="S203" s="32">
        <v>31</v>
      </c>
      <c r="T203" s="32">
        <v>39</v>
      </c>
      <c r="U203" s="32">
        <v>39</v>
      </c>
      <c r="V203" s="21">
        <v>35</v>
      </c>
      <c r="W203" s="32">
        <v>30</v>
      </c>
      <c r="X203" s="32">
        <v>26</v>
      </c>
      <c r="Y203" s="32">
        <v>30</v>
      </c>
      <c r="Z203" s="32">
        <v>30</v>
      </c>
      <c r="AA203" s="21">
        <v>21</v>
      </c>
      <c r="AB203" s="32">
        <v>23</v>
      </c>
      <c r="AC203" s="32">
        <v>26</v>
      </c>
      <c r="AD203" s="38"/>
      <c r="AE203" s="38"/>
      <c r="AF203" s="183"/>
      <c r="AG203" s="29">
        <f t="shared" si="113"/>
        <v>713</v>
      </c>
      <c r="AH203" s="30">
        <f t="shared" si="114"/>
        <v>25.464285714285715</v>
      </c>
      <c r="AI203" s="123">
        <f t="shared" si="115"/>
        <v>48</v>
      </c>
      <c r="AJ203" s="143">
        <f t="shared" si="116"/>
        <v>-2</v>
      </c>
      <c r="AK203" s="82">
        <f>('Max. Temp. Data 1897-1898'!AG200+'Min. Temp. Data 1897-1898'!AG203)/56</f>
        <v>38.178571428571431</v>
      </c>
      <c r="AL203" s="196">
        <f>AK202-AK203</f>
        <v>0.2321428571428541</v>
      </c>
      <c r="AM203" s="355"/>
    </row>
    <row r="204" spans="1:39" ht="13.8" thickBot="1" x14ac:dyDescent="0.3">
      <c r="A204" s="36" t="s">
        <v>6</v>
      </c>
      <c r="B204" s="47">
        <f t="shared" ref="B204:AC204" si="119">B202-B203</f>
        <v>-1</v>
      </c>
      <c r="C204" s="236">
        <f t="shared" si="119"/>
        <v>13</v>
      </c>
      <c r="D204" s="48">
        <f t="shared" si="119"/>
        <v>8</v>
      </c>
      <c r="E204" s="48">
        <f t="shared" si="119"/>
        <v>6</v>
      </c>
      <c r="F204" s="48">
        <f t="shared" si="119"/>
        <v>8</v>
      </c>
      <c r="G204" s="40">
        <f t="shared" si="119"/>
        <v>3</v>
      </c>
      <c r="H204" s="48">
        <f t="shared" si="119"/>
        <v>5</v>
      </c>
      <c r="I204" s="48">
        <f t="shared" si="119"/>
        <v>5</v>
      </c>
      <c r="J204" s="48">
        <f t="shared" si="119"/>
        <v>4</v>
      </c>
      <c r="K204" s="48">
        <f t="shared" si="119"/>
        <v>3</v>
      </c>
      <c r="L204" s="40">
        <f t="shared" si="119"/>
        <v>4</v>
      </c>
      <c r="M204" s="301">
        <f t="shared" si="119"/>
        <v>-3</v>
      </c>
      <c r="N204" s="48">
        <f t="shared" si="119"/>
        <v>7</v>
      </c>
      <c r="O204" s="48">
        <f t="shared" si="119"/>
        <v>4</v>
      </c>
      <c r="P204" s="48">
        <f t="shared" si="119"/>
        <v>3</v>
      </c>
      <c r="Q204" s="40">
        <f t="shared" si="119"/>
        <v>2</v>
      </c>
      <c r="R204" s="48">
        <f t="shared" si="119"/>
        <v>3</v>
      </c>
      <c r="S204" s="48">
        <f t="shared" si="119"/>
        <v>3</v>
      </c>
      <c r="T204" s="48">
        <f t="shared" si="119"/>
        <v>0</v>
      </c>
      <c r="U204" s="48">
        <f t="shared" si="119"/>
        <v>1</v>
      </c>
      <c r="V204" s="40">
        <f t="shared" si="119"/>
        <v>0</v>
      </c>
      <c r="W204" s="48">
        <f t="shared" si="119"/>
        <v>2</v>
      </c>
      <c r="X204" s="48">
        <f t="shared" si="119"/>
        <v>3</v>
      </c>
      <c r="Y204" s="48">
        <f t="shared" si="119"/>
        <v>1</v>
      </c>
      <c r="Z204" s="48">
        <f t="shared" si="119"/>
        <v>1</v>
      </c>
      <c r="AA204" s="40">
        <f t="shared" si="119"/>
        <v>5</v>
      </c>
      <c r="AB204" s="48">
        <f t="shared" si="119"/>
        <v>6</v>
      </c>
      <c r="AC204" s="48">
        <f t="shared" si="119"/>
        <v>2</v>
      </c>
      <c r="AD204" s="62"/>
      <c r="AE204" s="62"/>
      <c r="AF204" s="52"/>
      <c r="AG204" s="25">
        <f t="shared" si="113"/>
        <v>98</v>
      </c>
      <c r="AH204" s="24">
        <f t="shared" si="114"/>
        <v>3.5</v>
      </c>
      <c r="AI204" s="137">
        <f t="shared" si="115"/>
        <v>13</v>
      </c>
      <c r="AJ204" s="146">
        <f t="shared" si="116"/>
        <v>-3</v>
      </c>
      <c r="AM204" s="355"/>
    </row>
    <row r="205" spans="1:39" ht="15.6" x14ac:dyDescent="0.3">
      <c r="A205" s="37" t="s">
        <v>23</v>
      </c>
      <c r="B205" s="18">
        <v>1</v>
      </c>
      <c r="C205" s="11">
        <v>2</v>
      </c>
      <c r="D205" s="11">
        <v>3</v>
      </c>
      <c r="E205" s="11">
        <v>4</v>
      </c>
      <c r="F205" s="11">
        <v>5</v>
      </c>
      <c r="G205" s="19">
        <v>6</v>
      </c>
      <c r="H205" s="11">
        <v>7</v>
      </c>
      <c r="I205" s="11">
        <v>8</v>
      </c>
      <c r="J205" s="11">
        <v>9</v>
      </c>
      <c r="K205" s="11">
        <v>10</v>
      </c>
      <c r="L205" s="19">
        <v>11</v>
      </c>
      <c r="M205" s="11">
        <v>12</v>
      </c>
      <c r="N205" s="11">
        <v>13</v>
      </c>
      <c r="O205" s="11">
        <v>14</v>
      </c>
      <c r="P205" s="11">
        <v>15</v>
      </c>
      <c r="Q205" s="19">
        <v>16</v>
      </c>
      <c r="R205" s="11">
        <v>17</v>
      </c>
      <c r="S205" s="11">
        <v>18</v>
      </c>
      <c r="T205" s="11">
        <v>19</v>
      </c>
      <c r="U205" s="11">
        <v>20</v>
      </c>
      <c r="V205" s="19">
        <v>21</v>
      </c>
      <c r="W205" s="11">
        <v>22</v>
      </c>
      <c r="X205" s="11">
        <v>23</v>
      </c>
      <c r="Y205" s="11">
        <v>24</v>
      </c>
      <c r="Z205" s="11">
        <v>25</v>
      </c>
      <c r="AA205" s="19">
        <v>26</v>
      </c>
      <c r="AB205" s="11">
        <v>27</v>
      </c>
      <c r="AC205" s="11">
        <v>28</v>
      </c>
      <c r="AD205" s="11">
        <v>29</v>
      </c>
      <c r="AE205" s="11">
        <v>30</v>
      </c>
      <c r="AF205" s="11">
        <v>31</v>
      </c>
      <c r="AG205" s="8" t="s">
        <v>0</v>
      </c>
      <c r="AH205" s="6" t="s">
        <v>1</v>
      </c>
      <c r="AI205" s="131" t="s">
        <v>2</v>
      </c>
      <c r="AJ205" s="139" t="s">
        <v>3</v>
      </c>
    </row>
    <row r="206" spans="1:39" x14ac:dyDescent="0.25">
      <c r="A206" s="54" t="s">
        <v>10</v>
      </c>
      <c r="B206" s="55">
        <v>28</v>
      </c>
      <c r="C206" s="56">
        <v>32</v>
      </c>
      <c r="D206" s="56">
        <v>32</v>
      </c>
      <c r="E206" s="56">
        <v>35</v>
      </c>
      <c r="F206" s="56">
        <v>35</v>
      </c>
      <c r="G206" s="57">
        <v>30</v>
      </c>
      <c r="H206" s="56">
        <v>36</v>
      </c>
      <c r="I206" s="56">
        <v>33</v>
      </c>
      <c r="J206" s="56">
        <v>36</v>
      </c>
      <c r="K206" s="56">
        <v>44</v>
      </c>
      <c r="L206" s="57">
        <v>49</v>
      </c>
      <c r="M206" s="56">
        <v>56</v>
      </c>
      <c r="N206" s="56">
        <v>58</v>
      </c>
      <c r="O206" s="56">
        <v>46</v>
      </c>
      <c r="P206" s="56">
        <v>40</v>
      </c>
      <c r="Q206" s="57">
        <v>42</v>
      </c>
      <c r="R206" s="56">
        <v>49</v>
      </c>
      <c r="S206" s="56">
        <v>48</v>
      </c>
      <c r="T206" s="56">
        <v>47</v>
      </c>
      <c r="U206" s="56">
        <v>60</v>
      </c>
      <c r="V206" s="57">
        <v>48</v>
      </c>
      <c r="W206" s="56">
        <v>46</v>
      </c>
      <c r="X206" s="56">
        <v>52</v>
      </c>
      <c r="Y206" s="56">
        <v>45</v>
      </c>
      <c r="Z206" s="56">
        <v>44</v>
      </c>
      <c r="AA206" s="57">
        <v>36</v>
      </c>
      <c r="AB206" s="56">
        <v>51</v>
      </c>
      <c r="AC206" s="56">
        <v>58</v>
      </c>
      <c r="AD206" s="56">
        <v>43</v>
      </c>
      <c r="AE206" s="56">
        <v>42</v>
      </c>
      <c r="AF206" s="56">
        <v>40</v>
      </c>
      <c r="AG206" s="58">
        <f t="shared" ref="AG206:AG214" si="120">SUM(B206:AF206)</f>
        <v>1341</v>
      </c>
      <c r="AH206" s="20">
        <f t="shared" ref="AH206:AH214" si="121">AVERAGE(B206:AF206)</f>
        <v>43.258064516129032</v>
      </c>
      <c r="AI206" s="122">
        <f t="shared" ref="AI206:AI214" si="122">MAX(B206:AF206)</f>
        <v>60</v>
      </c>
      <c r="AJ206" s="140">
        <f t="shared" ref="AJ206:AJ214" si="123">MIN(B206:AF206)</f>
        <v>28</v>
      </c>
      <c r="AK206" s="82">
        <f>('Max. Temp. Data 1897-1898'!AG203+'Min. Temp. Data 1897-1898'!AG206)/62</f>
        <v>52.016129032258064</v>
      </c>
      <c r="AM206" s="355"/>
    </row>
    <row r="207" spans="1:39" x14ac:dyDescent="0.25">
      <c r="A207" s="12" t="s">
        <v>7</v>
      </c>
      <c r="B207" s="15">
        <v>25</v>
      </c>
      <c r="C207" s="3">
        <v>33</v>
      </c>
      <c r="D207" s="3">
        <v>30</v>
      </c>
      <c r="E207" s="3">
        <v>30</v>
      </c>
      <c r="F207" s="3">
        <v>32</v>
      </c>
      <c r="G207" s="22">
        <v>28</v>
      </c>
      <c r="H207" s="3">
        <v>30</v>
      </c>
      <c r="I207" s="3">
        <v>31</v>
      </c>
      <c r="J207" s="3">
        <v>32</v>
      </c>
      <c r="K207" s="3">
        <v>35</v>
      </c>
      <c r="L207" s="22">
        <v>44</v>
      </c>
      <c r="M207" s="3">
        <v>50</v>
      </c>
      <c r="N207" s="3">
        <v>52</v>
      </c>
      <c r="O207" s="3">
        <v>41</v>
      </c>
      <c r="P207" s="3">
        <v>34</v>
      </c>
      <c r="Q207" s="22">
        <v>42</v>
      </c>
      <c r="R207" s="3">
        <v>45</v>
      </c>
      <c r="S207" s="3">
        <v>42</v>
      </c>
      <c r="T207" s="3">
        <v>51</v>
      </c>
      <c r="U207" s="3">
        <v>54</v>
      </c>
      <c r="V207" s="22">
        <v>54</v>
      </c>
      <c r="W207" s="3">
        <v>45</v>
      </c>
      <c r="X207" s="3">
        <v>49</v>
      </c>
      <c r="Y207" s="3">
        <v>45</v>
      </c>
      <c r="Z207" s="3">
        <v>42</v>
      </c>
      <c r="AA207" s="22">
        <v>33</v>
      </c>
      <c r="AB207" s="3">
        <v>46</v>
      </c>
      <c r="AC207" s="3">
        <v>55</v>
      </c>
      <c r="AD207" s="3">
        <v>56</v>
      </c>
      <c r="AE207" s="3">
        <v>42</v>
      </c>
      <c r="AF207" s="3">
        <v>42</v>
      </c>
      <c r="AG207" s="29">
        <f t="shared" si="120"/>
        <v>1270</v>
      </c>
      <c r="AH207" s="30">
        <f t="shared" si="121"/>
        <v>40.967741935483872</v>
      </c>
      <c r="AI207" s="123">
        <f t="shared" si="122"/>
        <v>56</v>
      </c>
      <c r="AJ207" s="143">
        <f t="shared" si="123"/>
        <v>25</v>
      </c>
      <c r="AK207" s="82">
        <f>('Max. Temp. Data 1897-1898'!AG204+'Min. Temp. Data 1897-1898'!AG207)/62</f>
        <v>50.241935483870968</v>
      </c>
      <c r="AL207" s="196">
        <f>AK206-AK207</f>
        <v>1.7741935483870961</v>
      </c>
      <c r="AM207" s="355"/>
    </row>
    <row r="208" spans="1:39" ht="13.8" thickBot="1" x14ac:dyDescent="0.3">
      <c r="A208" s="39" t="s">
        <v>6</v>
      </c>
      <c r="B208" s="47">
        <f t="shared" ref="B208:AF208" si="124">B206-B207</f>
        <v>3</v>
      </c>
      <c r="C208" s="48">
        <f t="shared" si="124"/>
        <v>-1</v>
      </c>
      <c r="D208" s="48">
        <f t="shared" si="124"/>
        <v>2</v>
      </c>
      <c r="E208" s="48">
        <f t="shared" si="124"/>
        <v>5</v>
      </c>
      <c r="F208" s="48">
        <f t="shared" si="124"/>
        <v>3</v>
      </c>
      <c r="G208" s="40">
        <f t="shared" si="124"/>
        <v>2</v>
      </c>
      <c r="H208" s="48">
        <f t="shared" si="124"/>
        <v>6</v>
      </c>
      <c r="I208" s="48">
        <f t="shared" si="124"/>
        <v>2</v>
      </c>
      <c r="J208" s="48">
        <f t="shared" si="124"/>
        <v>4</v>
      </c>
      <c r="K208" s="236">
        <f t="shared" si="124"/>
        <v>9</v>
      </c>
      <c r="L208" s="40">
        <f t="shared" si="124"/>
        <v>5</v>
      </c>
      <c r="M208" s="48">
        <f t="shared" si="124"/>
        <v>6</v>
      </c>
      <c r="N208" s="48">
        <f t="shared" si="124"/>
        <v>6</v>
      </c>
      <c r="O208" s="48">
        <f t="shared" si="124"/>
        <v>5</v>
      </c>
      <c r="P208" s="48">
        <f t="shared" si="124"/>
        <v>6</v>
      </c>
      <c r="Q208" s="40">
        <f t="shared" si="124"/>
        <v>0</v>
      </c>
      <c r="R208" s="48">
        <f t="shared" si="124"/>
        <v>4</v>
      </c>
      <c r="S208" s="48">
        <f t="shared" si="124"/>
        <v>6</v>
      </c>
      <c r="T208" s="48">
        <f t="shared" si="124"/>
        <v>-4</v>
      </c>
      <c r="U208" s="48">
        <f t="shared" si="124"/>
        <v>6</v>
      </c>
      <c r="V208" s="40">
        <f t="shared" si="124"/>
        <v>-6</v>
      </c>
      <c r="W208" s="48">
        <f t="shared" si="124"/>
        <v>1</v>
      </c>
      <c r="X208" s="48">
        <f t="shared" si="124"/>
        <v>3</v>
      </c>
      <c r="Y208" s="48">
        <f t="shared" si="124"/>
        <v>0</v>
      </c>
      <c r="Z208" s="48">
        <f t="shared" si="124"/>
        <v>2</v>
      </c>
      <c r="AA208" s="40">
        <f t="shared" si="124"/>
        <v>3</v>
      </c>
      <c r="AB208" s="48">
        <f t="shared" si="124"/>
        <v>5</v>
      </c>
      <c r="AC208" s="48">
        <f t="shared" si="124"/>
        <v>3</v>
      </c>
      <c r="AD208" s="301">
        <f t="shared" si="124"/>
        <v>-13</v>
      </c>
      <c r="AE208" s="48">
        <f t="shared" si="124"/>
        <v>0</v>
      </c>
      <c r="AF208" s="48">
        <f t="shared" si="124"/>
        <v>-2</v>
      </c>
      <c r="AG208" s="25">
        <f t="shared" si="120"/>
        <v>71</v>
      </c>
      <c r="AH208" s="24">
        <f t="shared" si="121"/>
        <v>2.2903225806451615</v>
      </c>
      <c r="AI208" s="137">
        <f t="shared" si="122"/>
        <v>9</v>
      </c>
      <c r="AJ208" s="146">
        <f t="shared" si="123"/>
        <v>-13</v>
      </c>
      <c r="AM208" s="355"/>
    </row>
    <row r="209" spans="1:39" x14ac:dyDescent="0.25">
      <c r="A209" s="54" t="s">
        <v>10</v>
      </c>
      <c r="B209" s="55">
        <v>28</v>
      </c>
      <c r="C209" s="56">
        <v>32</v>
      </c>
      <c r="D209" s="56">
        <v>32</v>
      </c>
      <c r="E209" s="56">
        <v>35</v>
      </c>
      <c r="F209" s="56">
        <v>35</v>
      </c>
      <c r="G209" s="57">
        <v>30</v>
      </c>
      <c r="H209" s="56">
        <v>36</v>
      </c>
      <c r="I209" s="56">
        <v>33</v>
      </c>
      <c r="J209" s="56">
        <v>36</v>
      </c>
      <c r="K209" s="56">
        <v>44</v>
      </c>
      <c r="L209" s="57">
        <v>49</v>
      </c>
      <c r="M209" s="56">
        <v>56</v>
      </c>
      <c r="N209" s="56">
        <v>58</v>
      </c>
      <c r="O209" s="56">
        <v>46</v>
      </c>
      <c r="P209" s="56">
        <v>40</v>
      </c>
      <c r="Q209" s="57">
        <v>42</v>
      </c>
      <c r="R209" s="56">
        <v>49</v>
      </c>
      <c r="S209" s="56">
        <v>48</v>
      </c>
      <c r="T209" s="56">
        <v>47</v>
      </c>
      <c r="U209" s="56">
        <v>60</v>
      </c>
      <c r="V209" s="57">
        <v>48</v>
      </c>
      <c r="W209" s="56">
        <v>46</v>
      </c>
      <c r="X209" s="56">
        <v>52</v>
      </c>
      <c r="Y209" s="56">
        <v>45</v>
      </c>
      <c r="Z209" s="56">
        <v>44</v>
      </c>
      <c r="AA209" s="57">
        <v>36</v>
      </c>
      <c r="AB209" s="56">
        <v>51</v>
      </c>
      <c r="AC209" s="56">
        <v>58</v>
      </c>
      <c r="AD209" s="56">
        <v>43</v>
      </c>
      <c r="AE209" s="56">
        <v>42</v>
      </c>
      <c r="AF209" s="56">
        <v>40</v>
      </c>
      <c r="AG209" s="58">
        <f t="shared" si="120"/>
        <v>1341</v>
      </c>
      <c r="AH209" s="20">
        <f t="shared" si="121"/>
        <v>43.258064516129032</v>
      </c>
      <c r="AI209" s="122">
        <f t="shared" si="122"/>
        <v>60</v>
      </c>
      <c r="AJ209" s="140">
        <f t="shared" si="123"/>
        <v>28</v>
      </c>
      <c r="AK209" s="82">
        <f>('Max. Temp. Data 1897-1898'!AG206+'Min. Temp. Data 1897-1898'!AG209)/62</f>
        <v>52.016129032258064</v>
      </c>
      <c r="AM209" s="355"/>
    </row>
    <row r="210" spans="1:39" x14ac:dyDescent="0.25">
      <c r="A210" s="35" t="s">
        <v>45</v>
      </c>
      <c r="B210" s="14">
        <v>25</v>
      </c>
      <c r="C210" s="32">
        <v>37</v>
      </c>
      <c r="D210" s="32">
        <v>30</v>
      </c>
      <c r="E210" s="32">
        <v>32</v>
      </c>
      <c r="F210" s="32">
        <v>31</v>
      </c>
      <c r="G210" s="21">
        <v>27</v>
      </c>
      <c r="H210" s="32">
        <v>29</v>
      </c>
      <c r="I210" s="32">
        <v>32</v>
      </c>
      <c r="J210" s="32">
        <v>35</v>
      </c>
      <c r="K210" s="32">
        <v>42</v>
      </c>
      <c r="L210" s="21">
        <v>46</v>
      </c>
      <c r="M210" s="32">
        <v>47</v>
      </c>
      <c r="N210" s="32">
        <v>52</v>
      </c>
      <c r="O210" s="32">
        <v>43</v>
      </c>
      <c r="P210" s="32">
        <v>34</v>
      </c>
      <c r="Q210" s="21">
        <v>35</v>
      </c>
      <c r="R210" s="32">
        <v>42</v>
      </c>
      <c r="S210" s="32">
        <v>46</v>
      </c>
      <c r="T210" s="32">
        <v>45</v>
      </c>
      <c r="U210" s="32">
        <v>60</v>
      </c>
      <c r="V210" s="21">
        <v>55</v>
      </c>
      <c r="W210" s="32">
        <v>45</v>
      </c>
      <c r="X210" s="32">
        <v>50</v>
      </c>
      <c r="Y210" s="32">
        <v>52</v>
      </c>
      <c r="Z210" s="32">
        <v>42</v>
      </c>
      <c r="AA210" s="21">
        <v>32</v>
      </c>
      <c r="AB210" s="32">
        <v>50</v>
      </c>
      <c r="AC210" s="32">
        <v>56</v>
      </c>
      <c r="AD210" s="32">
        <v>55</v>
      </c>
      <c r="AE210" s="32">
        <v>42</v>
      </c>
      <c r="AF210" s="32">
        <v>41</v>
      </c>
      <c r="AG210" s="29">
        <f t="shared" si="120"/>
        <v>1290</v>
      </c>
      <c r="AH210" s="30">
        <f t="shared" si="121"/>
        <v>41.612903225806448</v>
      </c>
      <c r="AI210" s="123">
        <f t="shared" si="122"/>
        <v>60</v>
      </c>
      <c r="AJ210" s="143">
        <f t="shared" si="123"/>
        <v>25</v>
      </c>
      <c r="AK210" s="82">
        <f>('Max. Temp. Data 1897-1898'!AG207+'Min. Temp. Data 1897-1898'!AG210)/62</f>
        <v>51.451612903225808</v>
      </c>
      <c r="AL210" s="196">
        <f>AK209-AK210</f>
        <v>0.56451612903225623</v>
      </c>
      <c r="AM210" s="355"/>
    </row>
    <row r="211" spans="1:39" ht="13.8" thickBot="1" x14ac:dyDescent="0.3">
      <c r="A211" s="39" t="s">
        <v>6</v>
      </c>
      <c r="B211" s="47">
        <f t="shared" ref="B211:AF211" si="125">B209-B210</f>
        <v>3</v>
      </c>
      <c r="C211" s="48">
        <f t="shared" si="125"/>
        <v>-5</v>
      </c>
      <c r="D211" s="48">
        <f t="shared" si="125"/>
        <v>2</v>
      </c>
      <c r="E211" s="48">
        <f t="shared" si="125"/>
        <v>3</v>
      </c>
      <c r="F211" s="48">
        <f t="shared" si="125"/>
        <v>4</v>
      </c>
      <c r="G211" s="40">
        <f t="shared" si="125"/>
        <v>3</v>
      </c>
      <c r="H211" s="48">
        <f t="shared" si="125"/>
        <v>7</v>
      </c>
      <c r="I211" s="48">
        <f t="shared" si="125"/>
        <v>1</v>
      </c>
      <c r="J211" s="48">
        <f t="shared" si="125"/>
        <v>1</v>
      </c>
      <c r="K211" s="48">
        <f t="shared" si="125"/>
        <v>2</v>
      </c>
      <c r="L211" s="40">
        <f t="shared" si="125"/>
        <v>3</v>
      </c>
      <c r="M211" s="236">
        <f t="shared" si="125"/>
        <v>9</v>
      </c>
      <c r="N211" s="48">
        <f t="shared" si="125"/>
        <v>6</v>
      </c>
      <c r="O211" s="48">
        <f t="shared" si="125"/>
        <v>3</v>
      </c>
      <c r="P211" s="48">
        <f t="shared" si="125"/>
        <v>6</v>
      </c>
      <c r="Q211" s="40">
        <f t="shared" si="125"/>
        <v>7</v>
      </c>
      <c r="R211" s="48">
        <f t="shared" si="125"/>
        <v>7</v>
      </c>
      <c r="S211" s="48">
        <f t="shared" si="125"/>
        <v>2</v>
      </c>
      <c r="T211" s="48">
        <f t="shared" si="125"/>
        <v>2</v>
      </c>
      <c r="U211" s="48">
        <f t="shared" si="125"/>
        <v>0</v>
      </c>
      <c r="V211" s="40">
        <f t="shared" si="125"/>
        <v>-7</v>
      </c>
      <c r="W211" s="48">
        <f t="shared" si="125"/>
        <v>1</v>
      </c>
      <c r="X211" s="48">
        <f t="shared" si="125"/>
        <v>2</v>
      </c>
      <c r="Y211" s="48">
        <f t="shared" si="125"/>
        <v>-7</v>
      </c>
      <c r="Z211" s="48">
        <f t="shared" si="125"/>
        <v>2</v>
      </c>
      <c r="AA211" s="40">
        <f t="shared" si="125"/>
        <v>4</v>
      </c>
      <c r="AB211" s="48">
        <f t="shared" si="125"/>
        <v>1</v>
      </c>
      <c r="AC211" s="48">
        <f t="shared" si="125"/>
        <v>2</v>
      </c>
      <c r="AD211" s="301">
        <f t="shared" si="125"/>
        <v>-12</v>
      </c>
      <c r="AE211" s="48">
        <f t="shared" si="125"/>
        <v>0</v>
      </c>
      <c r="AF211" s="48">
        <f t="shared" si="125"/>
        <v>-1</v>
      </c>
      <c r="AG211" s="25">
        <f t="shared" si="120"/>
        <v>51</v>
      </c>
      <c r="AH211" s="24">
        <f t="shared" si="121"/>
        <v>1.6451612903225807</v>
      </c>
      <c r="AI211" s="137">
        <f t="shared" si="122"/>
        <v>9</v>
      </c>
      <c r="AJ211" s="146">
        <f t="shared" si="123"/>
        <v>-12</v>
      </c>
      <c r="AM211" s="355"/>
    </row>
    <row r="212" spans="1:39" x14ac:dyDescent="0.25">
      <c r="A212" s="54" t="s">
        <v>10</v>
      </c>
      <c r="B212" s="55">
        <v>28</v>
      </c>
      <c r="C212" s="56">
        <v>32</v>
      </c>
      <c r="D212" s="56">
        <v>32</v>
      </c>
      <c r="E212" s="56">
        <v>35</v>
      </c>
      <c r="F212" s="56">
        <v>35</v>
      </c>
      <c r="G212" s="57">
        <v>30</v>
      </c>
      <c r="H212" s="56">
        <v>36</v>
      </c>
      <c r="I212" s="56">
        <v>33</v>
      </c>
      <c r="J212" s="56">
        <v>36</v>
      </c>
      <c r="K212" s="56">
        <v>44</v>
      </c>
      <c r="L212" s="57">
        <v>49</v>
      </c>
      <c r="M212" s="56">
        <v>56</v>
      </c>
      <c r="N212" s="56">
        <v>58</v>
      </c>
      <c r="O212" s="56">
        <v>46</v>
      </c>
      <c r="P212" s="56">
        <v>40</v>
      </c>
      <c r="Q212" s="57">
        <v>42</v>
      </c>
      <c r="R212" s="56">
        <v>49</v>
      </c>
      <c r="S212" s="56">
        <v>48</v>
      </c>
      <c r="T212" s="56">
        <v>47</v>
      </c>
      <c r="U212" s="56">
        <v>60</v>
      </c>
      <c r="V212" s="57">
        <v>48</v>
      </c>
      <c r="W212" s="56">
        <v>46</v>
      </c>
      <c r="X212" s="56">
        <v>52</v>
      </c>
      <c r="Y212" s="56">
        <v>45</v>
      </c>
      <c r="Z212" s="56">
        <v>44</v>
      </c>
      <c r="AA212" s="57">
        <v>36</v>
      </c>
      <c r="AB212" s="56">
        <v>51</v>
      </c>
      <c r="AC212" s="56">
        <v>58</v>
      </c>
      <c r="AD212" s="56">
        <v>43</v>
      </c>
      <c r="AE212" s="56">
        <v>42</v>
      </c>
      <c r="AF212" s="56">
        <v>40</v>
      </c>
      <c r="AG212" s="58">
        <f t="shared" si="120"/>
        <v>1341</v>
      </c>
      <c r="AH212" s="20">
        <f t="shared" si="121"/>
        <v>43.258064516129032</v>
      </c>
      <c r="AI212" s="122">
        <f t="shared" si="122"/>
        <v>60</v>
      </c>
      <c r="AJ212" s="140">
        <f t="shared" si="123"/>
        <v>28</v>
      </c>
      <c r="AK212" s="82">
        <f>('Max. Temp. Data 1897-1898'!AG209+'Min. Temp. Data 1897-1898'!AG212)/62</f>
        <v>52.016129032258064</v>
      </c>
      <c r="AM212" s="308"/>
    </row>
    <row r="213" spans="1:39" x14ac:dyDescent="0.25">
      <c r="A213" s="12" t="s">
        <v>12</v>
      </c>
      <c r="B213" s="14">
        <v>24</v>
      </c>
      <c r="C213" s="32">
        <v>29</v>
      </c>
      <c r="D213" s="32">
        <v>27</v>
      </c>
      <c r="E213" s="32">
        <v>33</v>
      </c>
      <c r="F213" s="32">
        <v>33</v>
      </c>
      <c r="G213" s="21">
        <v>25</v>
      </c>
      <c r="H213" s="32">
        <v>30</v>
      </c>
      <c r="I213" s="32">
        <v>28</v>
      </c>
      <c r="J213" s="32">
        <v>33</v>
      </c>
      <c r="K213" s="32">
        <v>43</v>
      </c>
      <c r="L213" s="21">
        <v>44</v>
      </c>
      <c r="M213" s="32">
        <v>55</v>
      </c>
      <c r="N213" s="32">
        <v>58</v>
      </c>
      <c r="O213" s="32">
        <v>38</v>
      </c>
      <c r="P213" s="32">
        <v>33</v>
      </c>
      <c r="Q213" s="21">
        <v>43</v>
      </c>
      <c r="R213" s="32">
        <v>48</v>
      </c>
      <c r="S213" s="32">
        <v>43</v>
      </c>
      <c r="T213" s="32">
        <v>47</v>
      </c>
      <c r="U213" s="32">
        <v>58</v>
      </c>
      <c r="V213" s="21">
        <v>48</v>
      </c>
      <c r="W213" s="32">
        <v>44</v>
      </c>
      <c r="X213" s="32">
        <v>47</v>
      </c>
      <c r="Y213" s="32">
        <v>44</v>
      </c>
      <c r="Z213" s="32">
        <v>43</v>
      </c>
      <c r="AA213" s="21">
        <v>30</v>
      </c>
      <c r="AB213" s="32">
        <v>40</v>
      </c>
      <c r="AC213" s="32">
        <v>56</v>
      </c>
      <c r="AD213" s="32">
        <v>48</v>
      </c>
      <c r="AE213" s="32">
        <v>43</v>
      </c>
      <c r="AF213" s="32">
        <v>41</v>
      </c>
      <c r="AG213" s="29">
        <f t="shared" si="120"/>
        <v>1256</v>
      </c>
      <c r="AH213" s="30">
        <f t="shared" si="121"/>
        <v>40.516129032258064</v>
      </c>
      <c r="AI213" s="123">
        <f t="shared" si="122"/>
        <v>58</v>
      </c>
      <c r="AJ213" s="143">
        <f t="shared" si="123"/>
        <v>24</v>
      </c>
      <c r="AK213" s="82">
        <f>('Max. Temp. Data 1897-1898'!AG210+'Min. Temp. Data 1897-1898'!AG213)/62</f>
        <v>52.338709677419352</v>
      </c>
      <c r="AL213" s="361">
        <f>AK212-AK213</f>
        <v>-0.32258064516128826</v>
      </c>
      <c r="AM213" s="308"/>
    </row>
    <row r="214" spans="1:39" ht="13.8" thickBot="1" x14ac:dyDescent="0.3">
      <c r="A214" s="36" t="s">
        <v>6</v>
      </c>
      <c r="B214" s="47">
        <f t="shared" ref="B214:AF214" si="126">B212-B213</f>
        <v>4</v>
      </c>
      <c r="C214" s="48">
        <f t="shared" si="126"/>
        <v>3</v>
      </c>
      <c r="D214" s="48">
        <f t="shared" si="126"/>
        <v>5</v>
      </c>
      <c r="E214" s="48">
        <f t="shared" si="126"/>
        <v>2</v>
      </c>
      <c r="F214" s="48">
        <f t="shared" si="126"/>
        <v>2</v>
      </c>
      <c r="G214" s="40">
        <f t="shared" si="126"/>
        <v>5</v>
      </c>
      <c r="H214" s="48">
        <f t="shared" si="126"/>
        <v>6</v>
      </c>
      <c r="I214" s="48">
        <f t="shared" si="126"/>
        <v>5</v>
      </c>
      <c r="J214" s="48">
        <f t="shared" si="126"/>
        <v>3</v>
      </c>
      <c r="K214" s="48">
        <f t="shared" si="126"/>
        <v>1</v>
      </c>
      <c r="L214" s="40">
        <f t="shared" si="126"/>
        <v>5</v>
      </c>
      <c r="M214" s="48">
        <f t="shared" si="126"/>
        <v>1</v>
      </c>
      <c r="N214" s="48">
        <f t="shared" si="126"/>
        <v>0</v>
      </c>
      <c r="O214" s="48">
        <f t="shared" si="126"/>
        <v>8</v>
      </c>
      <c r="P214" s="48">
        <f t="shared" si="126"/>
        <v>7</v>
      </c>
      <c r="Q214" s="40">
        <f t="shared" si="126"/>
        <v>-1</v>
      </c>
      <c r="R214" s="48">
        <f t="shared" si="126"/>
        <v>1</v>
      </c>
      <c r="S214" s="48">
        <f t="shared" si="126"/>
        <v>5</v>
      </c>
      <c r="T214" s="48">
        <f t="shared" si="126"/>
        <v>0</v>
      </c>
      <c r="U214" s="48">
        <f t="shared" si="126"/>
        <v>2</v>
      </c>
      <c r="V214" s="40">
        <f t="shared" si="126"/>
        <v>0</v>
      </c>
      <c r="W214" s="48">
        <f t="shared" si="126"/>
        <v>2</v>
      </c>
      <c r="X214" s="48">
        <f t="shared" si="126"/>
        <v>5</v>
      </c>
      <c r="Y214" s="48">
        <f t="shared" si="126"/>
        <v>1</v>
      </c>
      <c r="Z214" s="48">
        <f t="shared" si="126"/>
        <v>1</v>
      </c>
      <c r="AA214" s="40">
        <f t="shared" si="126"/>
        <v>6</v>
      </c>
      <c r="AB214" s="236">
        <f t="shared" si="126"/>
        <v>11</v>
      </c>
      <c r="AC214" s="48">
        <f t="shared" si="126"/>
        <v>2</v>
      </c>
      <c r="AD214" s="301">
        <f t="shared" si="126"/>
        <v>-5</v>
      </c>
      <c r="AE214" s="48">
        <f t="shared" si="126"/>
        <v>-1</v>
      </c>
      <c r="AF214" s="48">
        <f t="shared" si="126"/>
        <v>-1</v>
      </c>
      <c r="AG214" s="25">
        <f t="shared" si="120"/>
        <v>85</v>
      </c>
      <c r="AH214" s="24">
        <f t="shared" si="121"/>
        <v>2.7419354838709675</v>
      </c>
      <c r="AI214" s="137">
        <f t="shared" si="122"/>
        <v>11</v>
      </c>
      <c r="AJ214" s="146">
        <f t="shared" si="123"/>
        <v>-5</v>
      </c>
      <c r="AM214" s="308"/>
    </row>
    <row r="215" spans="1:39" ht="15.6" x14ac:dyDescent="0.3">
      <c r="A215" s="37" t="s">
        <v>24</v>
      </c>
      <c r="B215" s="18">
        <v>1</v>
      </c>
      <c r="C215" s="11">
        <v>2</v>
      </c>
      <c r="D215" s="11">
        <v>3</v>
      </c>
      <c r="E215" s="11">
        <v>4</v>
      </c>
      <c r="F215" s="11">
        <v>5</v>
      </c>
      <c r="G215" s="19">
        <v>6</v>
      </c>
      <c r="H215" s="11">
        <v>7</v>
      </c>
      <c r="I215" s="11">
        <v>8</v>
      </c>
      <c r="J215" s="11">
        <v>9</v>
      </c>
      <c r="K215" s="11">
        <v>10</v>
      </c>
      <c r="L215" s="19">
        <v>11</v>
      </c>
      <c r="M215" s="11">
        <v>12</v>
      </c>
      <c r="N215" s="11">
        <v>13</v>
      </c>
      <c r="O215" s="11">
        <v>14</v>
      </c>
      <c r="P215" s="11">
        <v>15</v>
      </c>
      <c r="Q215" s="19">
        <v>16</v>
      </c>
      <c r="R215" s="11">
        <v>17</v>
      </c>
      <c r="S215" s="11">
        <v>18</v>
      </c>
      <c r="T215" s="11">
        <v>19</v>
      </c>
      <c r="U215" s="11">
        <v>20</v>
      </c>
      <c r="V215" s="19">
        <v>21</v>
      </c>
      <c r="W215" s="11">
        <v>22</v>
      </c>
      <c r="X215" s="11">
        <v>23</v>
      </c>
      <c r="Y215" s="11">
        <v>24</v>
      </c>
      <c r="Z215" s="11">
        <v>25</v>
      </c>
      <c r="AA215" s="19">
        <v>26</v>
      </c>
      <c r="AB215" s="11">
        <v>27</v>
      </c>
      <c r="AC215" s="11">
        <v>28</v>
      </c>
      <c r="AD215" s="11">
        <v>29</v>
      </c>
      <c r="AE215" s="11">
        <v>30</v>
      </c>
      <c r="AF215" s="189"/>
      <c r="AG215" s="8" t="s">
        <v>0</v>
      </c>
      <c r="AH215" s="6" t="s">
        <v>1</v>
      </c>
      <c r="AI215" s="131" t="s">
        <v>2</v>
      </c>
      <c r="AJ215" s="139" t="s">
        <v>3</v>
      </c>
    </row>
    <row r="216" spans="1:39" x14ac:dyDescent="0.25">
      <c r="A216" s="54" t="s">
        <v>10</v>
      </c>
      <c r="B216" s="55">
        <v>34</v>
      </c>
      <c r="C216" s="56">
        <v>36</v>
      </c>
      <c r="D216" s="56">
        <v>37</v>
      </c>
      <c r="E216" s="56">
        <v>33</v>
      </c>
      <c r="F216" s="56">
        <v>33</v>
      </c>
      <c r="G216" s="57">
        <v>28</v>
      </c>
      <c r="H216" s="56">
        <v>31</v>
      </c>
      <c r="I216" s="56">
        <v>39</v>
      </c>
      <c r="J216" s="56">
        <v>38</v>
      </c>
      <c r="K216" s="56">
        <v>48</v>
      </c>
      <c r="L216" s="57">
        <v>47</v>
      </c>
      <c r="M216" s="56">
        <v>46</v>
      </c>
      <c r="N216" s="56">
        <v>49</v>
      </c>
      <c r="O216" s="56">
        <v>43</v>
      </c>
      <c r="P216" s="56">
        <v>43</v>
      </c>
      <c r="Q216" s="57">
        <v>50</v>
      </c>
      <c r="R216" s="60">
        <v>50</v>
      </c>
      <c r="S216" s="60">
        <v>59</v>
      </c>
      <c r="T216" s="60">
        <v>55</v>
      </c>
      <c r="U216" s="56">
        <v>50</v>
      </c>
      <c r="V216" s="57">
        <v>46</v>
      </c>
      <c r="W216" s="60">
        <v>43</v>
      </c>
      <c r="X216" s="60">
        <v>61</v>
      </c>
      <c r="Y216" s="56">
        <v>61</v>
      </c>
      <c r="Z216" s="56">
        <v>53</v>
      </c>
      <c r="AA216" s="57">
        <v>48</v>
      </c>
      <c r="AB216" s="56">
        <v>40</v>
      </c>
      <c r="AC216" s="56">
        <v>34</v>
      </c>
      <c r="AD216" s="56">
        <v>43</v>
      </c>
      <c r="AE216" s="56">
        <v>52</v>
      </c>
      <c r="AF216" s="183"/>
      <c r="AG216" s="58">
        <f t="shared" ref="AG216:AG224" si="127">SUM(B216:AF216)</f>
        <v>1330</v>
      </c>
      <c r="AH216" s="20">
        <f t="shared" ref="AH216:AH224" si="128">AVERAGE(B216:AF216)</f>
        <v>44.333333333333336</v>
      </c>
      <c r="AI216" s="122">
        <f t="shared" ref="AI216:AI224" si="129">MAX(B216:AF216)</f>
        <v>61</v>
      </c>
      <c r="AJ216" s="140">
        <f t="shared" ref="AJ216:AJ224" si="130">MIN(B216:AF216)</f>
        <v>28</v>
      </c>
      <c r="AK216" s="82">
        <f>('Max. Temp. Data 1897-1898'!AG213+'Min. Temp. Data 1897-1898'!AG216)/60</f>
        <v>53.883333333333333</v>
      </c>
      <c r="AM216" s="355"/>
    </row>
    <row r="217" spans="1:39" x14ac:dyDescent="0.25">
      <c r="A217" s="12" t="s">
        <v>7</v>
      </c>
      <c r="B217" s="15">
        <v>30</v>
      </c>
      <c r="C217" s="3">
        <v>31</v>
      </c>
      <c r="D217" s="3">
        <v>35</v>
      </c>
      <c r="E217" s="3">
        <v>32</v>
      </c>
      <c r="F217" s="3">
        <v>34</v>
      </c>
      <c r="G217" s="22">
        <v>27</v>
      </c>
      <c r="H217" s="3">
        <v>30</v>
      </c>
      <c r="I217" s="3">
        <v>33</v>
      </c>
      <c r="J217" s="3">
        <v>40</v>
      </c>
      <c r="K217" s="3">
        <v>35</v>
      </c>
      <c r="L217" s="22">
        <v>40</v>
      </c>
      <c r="M217" s="3">
        <v>45</v>
      </c>
      <c r="N217" s="3">
        <v>43</v>
      </c>
      <c r="O217" s="3">
        <v>42</v>
      </c>
      <c r="P217" s="3">
        <v>42</v>
      </c>
      <c r="Q217" s="22">
        <v>46</v>
      </c>
      <c r="R217" s="32">
        <v>55</v>
      </c>
      <c r="S217" s="28">
        <v>60</v>
      </c>
      <c r="T217" s="28">
        <v>54</v>
      </c>
      <c r="U217" s="3">
        <v>54</v>
      </c>
      <c r="V217" s="21">
        <v>42</v>
      </c>
      <c r="W217" s="32">
        <v>38</v>
      </c>
      <c r="X217" s="32">
        <v>59</v>
      </c>
      <c r="Y217" s="3">
        <v>60</v>
      </c>
      <c r="Z217" s="3">
        <v>55</v>
      </c>
      <c r="AA217" s="22">
        <v>48</v>
      </c>
      <c r="AB217" s="3">
        <v>42</v>
      </c>
      <c r="AC217" s="3">
        <v>34</v>
      </c>
      <c r="AD217" s="3">
        <v>42</v>
      </c>
      <c r="AE217" s="3">
        <v>45</v>
      </c>
      <c r="AF217" s="183"/>
      <c r="AG217" s="29">
        <f t="shared" si="127"/>
        <v>1273</v>
      </c>
      <c r="AH217" s="30">
        <f t="shared" si="128"/>
        <v>42.43333333333333</v>
      </c>
      <c r="AI217" s="123">
        <f t="shared" si="129"/>
        <v>60</v>
      </c>
      <c r="AJ217" s="143">
        <f t="shared" si="130"/>
        <v>27</v>
      </c>
      <c r="AK217" s="82">
        <f>('Max. Temp. Data 1897-1898'!AG214+'Min. Temp. Data 1897-1898'!AG217)/60</f>
        <v>53.55</v>
      </c>
      <c r="AL217" s="196">
        <f>AK216-AK217</f>
        <v>0.3333333333333357</v>
      </c>
      <c r="AM217" s="355"/>
    </row>
    <row r="218" spans="1:39" ht="13.8" thickBot="1" x14ac:dyDescent="0.3">
      <c r="A218" s="39" t="s">
        <v>6</v>
      </c>
      <c r="B218" s="47">
        <f t="shared" ref="B218:AE218" si="131">B216-B217</f>
        <v>4</v>
      </c>
      <c r="C218" s="48">
        <f t="shared" si="131"/>
        <v>5</v>
      </c>
      <c r="D218" s="48">
        <f t="shared" si="131"/>
        <v>2</v>
      </c>
      <c r="E218" s="48">
        <f t="shared" si="131"/>
        <v>1</v>
      </c>
      <c r="F218" s="48">
        <f t="shared" si="131"/>
        <v>-1</v>
      </c>
      <c r="G218" s="40">
        <f t="shared" si="131"/>
        <v>1</v>
      </c>
      <c r="H218" s="48">
        <f t="shared" si="131"/>
        <v>1</v>
      </c>
      <c r="I218" s="48">
        <f t="shared" si="131"/>
        <v>6</v>
      </c>
      <c r="J218" s="48">
        <f t="shared" si="131"/>
        <v>-2</v>
      </c>
      <c r="K218" s="236">
        <f t="shared" si="131"/>
        <v>13</v>
      </c>
      <c r="L218" s="40">
        <f t="shared" si="131"/>
        <v>7</v>
      </c>
      <c r="M218" s="48">
        <f t="shared" si="131"/>
        <v>1</v>
      </c>
      <c r="N218" s="48">
        <f t="shared" si="131"/>
        <v>6</v>
      </c>
      <c r="O218" s="48">
        <f t="shared" si="131"/>
        <v>1</v>
      </c>
      <c r="P218" s="48">
        <f t="shared" si="131"/>
        <v>1</v>
      </c>
      <c r="Q218" s="40">
        <f t="shared" si="131"/>
        <v>4</v>
      </c>
      <c r="R218" s="301">
        <f t="shared" si="131"/>
        <v>-5</v>
      </c>
      <c r="S218" s="48">
        <f t="shared" si="131"/>
        <v>-1</v>
      </c>
      <c r="T218" s="48">
        <f t="shared" si="131"/>
        <v>1</v>
      </c>
      <c r="U218" s="48">
        <f t="shared" si="131"/>
        <v>-4</v>
      </c>
      <c r="V218" s="40">
        <f t="shared" si="131"/>
        <v>4</v>
      </c>
      <c r="W218" s="48">
        <f t="shared" si="131"/>
        <v>5</v>
      </c>
      <c r="X218" s="48">
        <f t="shared" si="131"/>
        <v>2</v>
      </c>
      <c r="Y218" s="48">
        <f t="shared" si="131"/>
        <v>1</v>
      </c>
      <c r="Z218" s="48">
        <f t="shared" si="131"/>
        <v>-2</v>
      </c>
      <c r="AA218" s="40">
        <f t="shared" si="131"/>
        <v>0</v>
      </c>
      <c r="AB218" s="48">
        <f t="shared" si="131"/>
        <v>-2</v>
      </c>
      <c r="AC218" s="48">
        <f t="shared" si="131"/>
        <v>0</v>
      </c>
      <c r="AD218" s="48">
        <f t="shared" si="131"/>
        <v>1</v>
      </c>
      <c r="AE218" s="48">
        <f t="shared" si="131"/>
        <v>7</v>
      </c>
      <c r="AF218" s="183"/>
      <c r="AG218" s="25">
        <f t="shared" si="127"/>
        <v>57</v>
      </c>
      <c r="AH218" s="24">
        <f t="shared" si="128"/>
        <v>1.9</v>
      </c>
      <c r="AI218" s="137">
        <f t="shared" si="129"/>
        <v>13</v>
      </c>
      <c r="AJ218" s="146">
        <f t="shared" si="130"/>
        <v>-5</v>
      </c>
      <c r="AM218" s="355"/>
    </row>
    <row r="219" spans="1:39" x14ac:dyDescent="0.25">
      <c r="A219" s="54" t="s">
        <v>10</v>
      </c>
      <c r="B219" s="55">
        <v>34</v>
      </c>
      <c r="C219" s="56">
        <v>36</v>
      </c>
      <c r="D219" s="56">
        <v>37</v>
      </c>
      <c r="E219" s="56">
        <v>33</v>
      </c>
      <c r="F219" s="56">
        <v>33</v>
      </c>
      <c r="G219" s="57">
        <v>28</v>
      </c>
      <c r="H219" s="56">
        <v>31</v>
      </c>
      <c r="I219" s="56">
        <v>39</v>
      </c>
      <c r="J219" s="56">
        <v>38</v>
      </c>
      <c r="K219" s="56">
        <v>48</v>
      </c>
      <c r="L219" s="57">
        <v>47</v>
      </c>
      <c r="M219" s="56">
        <v>46</v>
      </c>
      <c r="N219" s="56">
        <v>49</v>
      </c>
      <c r="O219" s="56">
        <v>43</v>
      </c>
      <c r="P219" s="56">
        <v>43</v>
      </c>
      <c r="Q219" s="57">
        <v>50</v>
      </c>
      <c r="R219" s="60">
        <v>50</v>
      </c>
      <c r="S219" s="60">
        <v>59</v>
      </c>
      <c r="T219" s="60">
        <v>55</v>
      </c>
      <c r="U219" s="56">
        <v>50</v>
      </c>
      <c r="V219" s="57">
        <v>46</v>
      </c>
      <c r="W219" s="60">
        <v>43</v>
      </c>
      <c r="X219" s="60">
        <v>61</v>
      </c>
      <c r="Y219" s="56">
        <v>61</v>
      </c>
      <c r="Z219" s="56">
        <v>53</v>
      </c>
      <c r="AA219" s="57">
        <v>48</v>
      </c>
      <c r="AB219" s="56">
        <v>40</v>
      </c>
      <c r="AC219" s="56">
        <v>34</v>
      </c>
      <c r="AD219" s="56">
        <v>43</v>
      </c>
      <c r="AE219" s="56">
        <v>52</v>
      </c>
      <c r="AF219" s="183"/>
      <c r="AG219" s="58">
        <f t="shared" si="127"/>
        <v>1330</v>
      </c>
      <c r="AH219" s="20">
        <f t="shared" si="128"/>
        <v>44.333333333333336</v>
      </c>
      <c r="AI219" s="122">
        <f t="shared" si="129"/>
        <v>61</v>
      </c>
      <c r="AJ219" s="140">
        <f t="shared" si="130"/>
        <v>28</v>
      </c>
      <c r="AK219" s="82">
        <f>('Max. Temp. Data 1897-1898'!AG216+'Min. Temp. Data 1897-1898'!AG219)/60</f>
        <v>53.883333333333333</v>
      </c>
      <c r="AM219" s="308"/>
    </row>
    <row r="220" spans="1:39" x14ac:dyDescent="0.25">
      <c r="A220" s="35" t="s">
        <v>45</v>
      </c>
      <c r="B220" s="14">
        <v>31</v>
      </c>
      <c r="C220" s="32">
        <v>30</v>
      </c>
      <c r="D220" s="32">
        <v>35</v>
      </c>
      <c r="E220" s="32">
        <v>29</v>
      </c>
      <c r="F220" s="32">
        <v>39</v>
      </c>
      <c r="G220" s="21">
        <v>25</v>
      </c>
      <c r="H220" s="32">
        <v>30</v>
      </c>
      <c r="I220" s="32">
        <v>34</v>
      </c>
      <c r="J220" s="32">
        <v>40</v>
      </c>
      <c r="K220" s="32">
        <v>50</v>
      </c>
      <c r="L220" s="21">
        <v>47</v>
      </c>
      <c r="M220" s="32">
        <v>43</v>
      </c>
      <c r="N220" s="32">
        <v>48</v>
      </c>
      <c r="O220" s="32">
        <v>45</v>
      </c>
      <c r="P220" s="32">
        <v>41</v>
      </c>
      <c r="Q220" s="21">
        <v>48</v>
      </c>
      <c r="R220" s="32">
        <v>60</v>
      </c>
      <c r="S220" s="32">
        <v>61</v>
      </c>
      <c r="T220" s="32">
        <v>54</v>
      </c>
      <c r="U220" s="32">
        <v>54</v>
      </c>
      <c r="V220" s="21">
        <v>40</v>
      </c>
      <c r="W220" s="32">
        <v>39</v>
      </c>
      <c r="X220" s="32">
        <v>60</v>
      </c>
      <c r="Y220" s="32">
        <v>60</v>
      </c>
      <c r="Z220" s="32">
        <v>54</v>
      </c>
      <c r="AA220" s="21">
        <v>48</v>
      </c>
      <c r="AB220" s="32">
        <v>40</v>
      </c>
      <c r="AC220" s="32">
        <v>33</v>
      </c>
      <c r="AD220" s="32">
        <v>42</v>
      </c>
      <c r="AE220" s="32">
        <v>54</v>
      </c>
      <c r="AF220" s="183"/>
      <c r="AG220" s="29">
        <f t="shared" si="127"/>
        <v>1314</v>
      </c>
      <c r="AH220" s="30">
        <f t="shared" si="128"/>
        <v>43.8</v>
      </c>
      <c r="AI220" s="123">
        <f t="shared" si="129"/>
        <v>61</v>
      </c>
      <c r="AJ220" s="143">
        <f t="shared" si="130"/>
        <v>25</v>
      </c>
      <c r="AK220" s="82">
        <f>('Max. Temp. Data 1897-1898'!AG217+'Min. Temp. Data 1897-1898'!AG220)/60</f>
        <v>54.35</v>
      </c>
      <c r="AL220" s="361">
        <f>AK219-AK220</f>
        <v>-0.46666666666666856</v>
      </c>
      <c r="AM220" s="308"/>
    </row>
    <row r="221" spans="1:39" ht="13.8" thickBot="1" x14ac:dyDescent="0.3">
      <c r="A221" s="39" t="s">
        <v>6</v>
      </c>
      <c r="B221" s="47">
        <f t="shared" ref="B221:AE221" si="132">B219-B220</f>
        <v>3</v>
      </c>
      <c r="C221" s="236">
        <f t="shared" si="132"/>
        <v>6</v>
      </c>
      <c r="D221" s="48">
        <f t="shared" si="132"/>
        <v>2</v>
      </c>
      <c r="E221" s="48">
        <f t="shared" si="132"/>
        <v>4</v>
      </c>
      <c r="F221" s="48">
        <f t="shared" si="132"/>
        <v>-6</v>
      </c>
      <c r="G221" s="40">
        <f t="shared" si="132"/>
        <v>3</v>
      </c>
      <c r="H221" s="48">
        <f t="shared" si="132"/>
        <v>1</v>
      </c>
      <c r="I221" s="48">
        <f t="shared" si="132"/>
        <v>5</v>
      </c>
      <c r="J221" s="48">
        <f t="shared" si="132"/>
        <v>-2</v>
      </c>
      <c r="K221" s="48">
        <f t="shared" si="132"/>
        <v>-2</v>
      </c>
      <c r="L221" s="40">
        <f t="shared" si="132"/>
        <v>0</v>
      </c>
      <c r="M221" s="48">
        <f t="shared" si="132"/>
        <v>3</v>
      </c>
      <c r="N221" s="48">
        <f t="shared" si="132"/>
        <v>1</v>
      </c>
      <c r="O221" s="48">
        <f t="shared" si="132"/>
        <v>-2</v>
      </c>
      <c r="P221" s="48">
        <f t="shared" si="132"/>
        <v>2</v>
      </c>
      <c r="Q221" s="40">
        <f t="shared" si="132"/>
        <v>2</v>
      </c>
      <c r="R221" s="301">
        <f t="shared" si="132"/>
        <v>-10</v>
      </c>
      <c r="S221" s="48">
        <f t="shared" si="132"/>
        <v>-2</v>
      </c>
      <c r="T221" s="48">
        <f t="shared" si="132"/>
        <v>1</v>
      </c>
      <c r="U221" s="48">
        <f t="shared" si="132"/>
        <v>-4</v>
      </c>
      <c r="V221" s="237">
        <f t="shared" si="132"/>
        <v>6</v>
      </c>
      <c r="W221" s="48">
        <f t="shared" si="132"/>
        <v>4</v>
      </c>
      <c r="X221" s="48">
        <f t="shared" si="132"/>
        <v>1</v>
      </c>
      <c r="Y221" s="48">
        <f t="shared" si="132"/>
        <v>1</v>
      </c>
      <c r="Z221" s="48">
        <f t="shared" si="132"/>
        <v>-1</v>
      </c>
      <c r="AA221" s="40">
        <f t="shared" si="132"/>
        <v>0</v>
      </c>
      <c r="AB221" s="48">
        <f t="shared" si="132"/>
        <v>0</v>
      </c>
      <c r="AC221" s="48">
        <f t="shared" si="132"/>
        <v>1</v>
      </c>
      <c r="AD221" s="48">
        <f t="shared" si="132"/>
        <v>1</v>
      </c>
      <c r="AE221" s="48">
        <f t="shared" si="132"/>
        <v>-2</v>
      </c>
      <c r="AF221" s="183"/>
      <c r="AG221" s="25">
        <f t="shared" si="127"/>
        <v>16</v>
      </c>
      <c r="AH221" s="24">
        <f t="shared" si="128"/>
        <v>0.53333333333333333</v>
      </c>
      <c r="AI221" s="137">
        <f t="shared" si="129"/>
        <v>6</v>
      </c>
      <c r="AJ221" s="146">
        <f t="shared" si="130"/>
        <v>-10</v>
      </c>
      <c r="AM221" s="308"/>
    </row>
    <row r="222" spans="1:39" x14ac:dyDescent="0.25">
      <c r="A222" s="54" t="s">
        <v>10</v>
      </c>
      <c r="B222" s="55">
        <v>34</v>
      </c>
      <c r="C222" s="56">
        <v>36</v>
      </c>
      <c r="D222" s="56">
        <v>37</v>
      </c>
      <c r="E222" s="56">
        <v>33</v>
      </c>
      <c r="F222" s="56">
        <v>33</v>
      </c>
      <c r="G222" s="57">
        <v>28</v>
      </c>
      <c r="H222" s="56">
        <v>31</v>
      </c>
      <c r="I222" s="56">
        <v>39</v>
      </c>
      <c r="J222" s="56">
        <v>38</v>
      </c>
      <c r="K222" s="56">
        <v>48</v>
      </c>
      <c r="L222" s="57">
        <v>47</v>
      </c>
      <c r="M222" s="56">
        <v>46</v>
      </c>
      <c r="N222" s="56">
        <v>49</v>
      </c>
      <c r="O222" s="56">
        <v>43</v>
      </c>
      <c r="P222" s="56">
        <v>43</v>
      </c>
      <c r="Q222" s="57">
        <v>50</v>
      </c>
      <c r="R222" s="60">
        <v>50</v>
      </c>
      <c r="S222" s="60">
        <v>59</v>
      </c>
      <c r="T222" s="60">
        <v>55</v>
      </c>
      <c r="U222" s="56">
        <v>50</v>
      </c>
      <c r="V222" s="57">
        <v>46</v>
      </c>
      <c r="W222" s="60">
        <v>43</v>
      </c>
      <c r="X222" s="60">
        <v>61</v>
      </c>
      <c r="Y222" s="56">
        <v>61</v>
      </c>
      <c r="Z222" s="56">
        <v>53</v>
      </c>
      <c r="AA222" s="57">
        <v>48</v>
      </c>
      <c r="AB222" s="56">
        <v>40</v>
      </c>
      <c r="AC222" s="56">
        <v>34</v>
      </c>
      <c r="AD222" s="56">
        <v>43</v>
      </c>
      <c r="AE222" s="56">
        <v>52</v>
      </c>
      <c r="AF222" s="183"/>
      <c r="AG222" s="58">
        <f t="shared" si="127"/>
        <v>1330</v>
      </c>
      <c r="AH222" s="20">
        <f t="shared" si="128"/>
        <v>44.333333333333336</v>
      </c>
      <c r="AI222" s="122">
        <f t="shared" si="129"/>
        <v>61</v>
      </c>
      <c r="AJ222" s="140">
        <f t="shared" si="130"/>
        <v>28</v>
      </c>
      <c r="AK222" s="82">
        <f>('Max. Temp. Data 1897-1898'!AG219+'Min. Temp. Data 1897-1898'!AG222)/60</f>
        <v>53.883333333333333</v>
      </c>
      <c r="AM222" s="355"/>
    </row>
    <row r="223" spans="1:39" x14ac:dyDescent="0.25">
      <c r="A223" s="12" t="s">
        <v>12</v>
      </c>
      <c r="B223" s="14">
        <v>30</v>
      </c>
      <c r="C223" s="32">
        <v>30</v>
      </c>
      <c r="D223" s="32">
        <v>32</v>
      </c>
      <c r="E223" s="32">
        <v>28</v>
      </c>
      <c r="F223" s="32">
        <v>33</v>
      </c>
      <c r="G223" s="21">
        <v>24</v>
      </c>
      <c r="H223" s="32">
        <v>28</v>
      </c>
      <c r="I223" s="32">
        <v>31</v>
      </c>
      <c r="J223" s="32">
        <v>32</v>
      </c>
      <c r="K223" s="32">
        <v>45</v>
      </c>
      <c r="L223" s="21">
        <v>48</v>
      </c>
      <c r="M223" s="32">
        <v>43</v>
      </c>
      <c r="N223" s="32">
        <v>41</v>
      </c>
      <c r="O223" s="32">
        <v>43</v>
      </c>
      <c r="P223" s="32">
        <v>44</v>
      </c>
      <c r="Q223" s="21">
        <v>45</v>
      </c>
      <c r="R223" s="32">
        <v>48</v>
      </c>
      <c r="S223" s="32">
        <v>60</v>
      </c>
      <c r="T223" s="32">
        <v>54</v>
      </c>
      <c r="U223" s="32">
        <v>53</v>
      </c>
      <c r="V223" s="21">
        <v>41</v>
      </c>
      <c r="W223" s="32">
        <v>38</v>
      </c>
      <c r="X223" s="32">
        <v>52</v>
      </c>
      <c r="Y223" s="32">
        <v>60</v>
      </c>
      <c r="Z223" s="32">
        <v>52</v>
      </c>
      <c r="AA223" s="21">
        <v>47</v>
      </c>
      <c r="AB223" s="32">
        <v>42</v>
      </c>
      <c r="AC223" s="32">
        <v>34</v>
      </c>
      <c r="AD223" s="32">
        <v>40</v>
      </c>
      <c r="AE223" s="32">
        <v>44</v>
      </c>
      <c r="AF223" s="183"/>
      <c r="AG223" s="29">
        <f t="shared" si="127"/>
        <v>1242</v>
      </c>
      <c r="AH223" s="30">
        <f t="shared" si="128"/>
        <v>41.4</v>
      </c>
      <c r="AI223" s="123">
        <f t="shared" si="129"/>
        <v>60</v>
      </c>
      <c r="AJ223" s="143">
        <f t="shared" si="130"/>
        <v>24</v>
      </c>
      <c r="AK223" s="82">
        <f>('Max. Temp. Data 1897-1898'!AG220+'Min. Temp. Data 1897-1898'!AG223)/60</f>
        <v>53.366666666666667</v>
      </c>
      <c r="AL223" s="196">
        <f>AK222-AK223</f>
        <v>0.51666666666666572</v>
      </c>
      <c r="AM223" s="355"/>
    </row>
    <row r="224" spans="1:39" ht="13.8" thickBot="1" x14ac:dyDescent="0.3">
      <c r="A224" s="36" t="s">
        <v>6</v>
      </c>
      <c r="B224" s="47">
        <f t="shared" ref="B224:AE224" si="133">B222-B223</f>
        <v>4</v>
      </c>
      <c r="C224" s="48">
        <f t="shared" si="133"/>
        <v>6</v>
      </c>
      <c r="D224" s="48">
        <f t="shared" si="133"/>
        <v>5</v>
      </c>
      <c r="E224" s="48">
        <f t="shared" si="133"/>
        <v>5</v>
      </c>
      <c r="F224" s="48">
        <f t="shared" si="133"/>
        <v>0</v>
      </c>
      <c r="G224" s="40">
        <f t="shared" si="133"/>
        <v>4</v>
      </c>
      <c r="H224" s="48">
        <f t="shared" si="133"/>
        <v>3</v>
      </c>
      <c r="I224" s="48">
        <f t="shared" si="133"/>
        <v>8</v>
      </c>
      <c r="J224" s="48">
        <f t="shared" si="133"/>
        <v>6</v>
      </c>
      <c r="K224" s="48">
        <f t="shared" si="133"/>
        <v>3</v>
      </c>
      <c r="L224" s="40">
        <f t="shared" si="133"/>
        <v>-1</v>
      </c>
      <c r="M224" s="48">
        <f t="shared" si="133"/>
        <v>3</v>
      </c>
      <c r="N224" s="48">
        <f t="shared" si="133"/>
        <v>8</v>
      </c>
      <c r="O224" s="48">
        <f t="shared" si="133"/>
        <v>0</v>
      </c>
      <c r="P224" s="48">
        <f t="shared" si="133"/>
        <v>-1</v>
      </c>
      <c r="Q224" s="40">
        <f t="shared" si="133"/>
        <v>5</v>
      </c>
      <c r="R224" s="48">
        <f t="shared" si="133"/>
        <v>2</v>
      </c>
      <c r="S224" s="48">
        <f t="shared" si="133"/>
        <v>-1</v>
      </c>
      <c r="T224" s="48">
        <f t="shared" si="133"/>
        <v>1</v>
      </c>
      <c r="U224" s="301">
        <f t="shared" si="133"/>
        <v>-3</v>
      </c>
      <c r="V224" s="40">
        <f t="shared" si="133"/>
        <v>5</v>
      </c>
      <c r="W224" s="48">
        <f t="shared" si="133"/>
        <v>5</v>
      </c>
      <c r="X224" s="236">
        <f t="shared" si="133"/>
        <v>9</v>
      </c>
      <c r="Y224" s="48">
        <f t="shared" si="133"/>
        <v>1</v>
      </c>
      <c r="Z224" s="48">
        <f t="shared" si="133"/>
        <v>1</v>
      </c>
      <c r="AA224" s="40">
        <f t="shared" si="133"/>
        <v>1</v>
      </c>
      <c r="AB224" s="48">
        <f t="shared" si="133"/>
        <v>-2</v>
      </c>
      <c r="AC224" s="48">
        <f t="shared" si="133"/>
        <v>0</v>
      </c>
      <c r="AD224" s="48">
        <f t="shared" si="133"/>
        <v>3</v>
      </c>
      <c r="AE224" s="48">
        <f t="shared" si="133"/>
        <v>8</v>
      </c>
      <c r="AF224" s="52"/>
      <c r="AG224" s="25">
        <f t="shared" si="127"/>
        <v>88</v>
      </c>
      <c r="AH224" s="24">
        <f t="shared" si="128"/>
        <v>2.9333333333333331</v>
      </c>
      <c r="AI224" s="137">
        <f t="shared" si="129"/>
        <v>9</v>
      </c>
      <c r="AJ224" s="146">
        <f t="shared" si="130"/>
        <v>-3</v>
      </c>
      <c r="AM224" s="355"/>
    </row>
    <row r="225" spans="1:39" ht="15.6" x14ac:dyDescent="0.3">
      <c r="A225" s="37" t="s">
        <v>25</v>
      </c>
      <c r="B225" s="18">
        <v>1</v>
      </c>
      <c r="C225" s="11">
        <v>2</v>
      </c>
      <c r="D225" s="11">
        <v>3</v>
      </c>
      <c r="E225" s="11">
        <v>4</v>
      </c>
      <c r="F225" s="11">
        <v>5</v>
      </c>
      <c r="G225" s="19">
        <v>6</v>
      </c>
      <c r="H225" s="11">
        <v>7</v>
      </c>
      <c r="I225" s="11">
        <v>8</v>
      </c>
      <c r="J225" s="11">
        <v>9</v>
      </c>
      <c r="K225" s="11">
        <v>10</v>
      </c>
      <c r="L225" s="19">
        <v>11</v>
      </c>
      <c r="M225" s="11">
        <v>12</v>
      </c>
      <c r="N225" s="11">
        <v>13</v>
      </c>
      <c r="O225" s="11">
        <v>14</v>
      </c>
      <c r="P225" s="11">
        <v>15</v>
      </c>
      <c r="Q225" s="19">
        <v>16</v>
      </c>
      <c r="R225" s="11">
        <v>17</v>
      </c>
      <c r="S225" s="11">
        <v>18</v>
      </c>
      <c r="T225" s="11">
        <v>19</v>
      </c>
      <c r="U225" s="11">
        <v>20</v>
      </c>
      <c r="V225" s="19">
        <v>21</v>
      </c>
      <c r="W225" s="11">
        <v>22</v>
      </c>
      <c r="X225" s="11">
        <v>23</v>
      </c>
      <c r="Y225" s="11">
        <v>24</v>
      </c>
      <c r="Z225" s="11">
        <v>25</v>
      </c>
      <c r="AA225" s="19">
        <v>26</v>
      </c>
      <c r="AB225" s="11">
        <v>27</v>
      </c>
      <c r="AC225" s="11">
        <v>28</v>
      </c>
      <c r="AD225" s="11">
        <v>29</v>
      </c>
      <c r="AE225" s="11">
        <v>30</v>
      </c>
      <c r="AF225" s="11">
        <v>31</v>
      </c>
      <c r="AG225" s="8" t="s">
        <v>0</v>
      </c>
      <c r="AH225" s="6" t="s">
        <v>1</v>
      </c>
      <c r="AI225" s="131" t="s">
        <v>2</v>
      </c>
      <c r="AJ225" s="139" t="s">
        <v>3</v>
      </c>
    </row>
    <row r="226" spans="1:39" x14ac:dyDescent="0.25">
      <c r="A226" s="54" t="s">
        <v>10</v>
      </c>
      <c r="B226" s="55">
        <v>50</v>
      </c>
      <c r="C226" s="56">
        <v>58</v>
      </c>
      <c r="D226" s="56">
        <v>53</v>
      </c>
      <c r="E226" s="56">
        <v>52</v>
      </c>
      <c r="F226" s="56">
        <v>53</v>
      </c>
      <c r="G226" s="57">
        <v>51</v>
      </c>
      <c r="H226" s="56">
        <v>47</v>
      </c>
      <c r="I226" s="56">
        <v>42</v>
      </c>
      <c r="J226" s="56">
        <v>40</v>
      </c>
      <c r="K226" s="56">
        <v>46</v>
      </c>
      <c r="L226" s="57">
        <v>53</v>
      </c>
      <c r="M226" s="56">
        <v>56</v>
      </c>
      <c r="N226" s="56">
        <v>59</v>
      </c>
      <c r="O226" s="56">
        <v>58</v>
      </c>
      <c r="P226" s="56">
        <v>59</v>
      </c>
      <c r="Q226" s="57">
        <v>66</v>
      </c>
      <c r="R226" s="56">
        <v>62</v>
      </c>
      <c r="S226" s="56">
        <v>55</v>
      </c>
      <c r="T226" s="56">
        <v>60</v>
      </c>
      <c r="U226" s="56">
        <v>71</v>
      </c>
      <c r="V226" s="57">
        <v>70</v>
      </c>
      <c r="W226" s="56">
        <v>62</v>
      </c>
      <c r="X226" s="56">
        <v>62</v>
      </c>
      <c r="Y226" s="56">
        <v>66</v>
      </c>
      <c r="Z226" s="56">
        <v>63</v>
      </c>
      <c r="AA226" s="57">
        <v>61</v>
      </c>
      <c r="AB226" s="56">
        <v>58</v>
      </c>
      <c r="AC226" s="56">
        <v>65</v>
      </c>
      <c r="AD226" s="56">
        <v>66</v>
      </c>
      <c r="AE226" s="56">
        <v>66</v>
      </c>
      <c r="AF226" s="56">
        <v>60</v>
      </c>
      <c r="AG226" s="58">
        <f t="shared" ref="AG226:AG234" si="134">SUM(B226:AF226)</f>
        <v>1790</v>
      </c>
      <c r="AH226" s="20">
        <f t="shared" ref="AH226:AH234" si="135">AVERAGE(B226:AF226)</f>
        <v>57.741935483870968</v>
      </c>
      <c r="AI226" s="122">
        <f t="shared" ref="AI226:AI234" si="136">MAX(B226:AF226)</f>
        <v>71</v>
      </c>
      <c r="AJ226" s="140">
        <f t="shared" ref="AJ226:AJ234" si="137">MIN(B226:AF226)</f>
        <v>40</v>
      </c>
      <c r="AK226" s="82">
        <f>('Max. Temp. Data 1897-1898'!AG223+'Min. Temp. Data 1897-1898'!AG226)/62</f>
        <v>67.177419354838705</v>
      </c>
      <c r="AM226" s="355"/>
    </row>
    <row r="227" spans="1:39" x14ac:dyDescent="0.25">
      <c r="A227" s="12" t="s">
        <v>7</v>
      </c>
      <c r="B227" s="15">
        <v>45</v>
      </c>
      <c r="C227" s="3">
        <v>50</v>
      </c>
      <c r="D227" s="3">
        <v>53</v>
      </c>
      <c r="E227" s="3">
        <v>53</v>
      </c>
      <c r="F227" s="3">
        <v>52</v>
      </c>
      <c r="G227" s="22">
        <v>50</v>
      </c>
      <c r="H227" s="3">
        <v>48</v>
      </c>
      <c r="I227" s="3">
        <v>43</v>
      </c>
      <c r="J227" s="3">
        <v>39</v>
      </c>
      <c r="K227" s="3">
        <v>40</v>
      </c>
      <c r="L227" s="22">
        <v>55</v>
      </c>
      <c r="M227" s="3">
        <v>55</v>
      </c>
      <c r="N227" s="3">
        <v>50</v>
      </c>
      <c r="O227" s="3">
        <v>55</v>
      </c>
      <c r="P227" s="3">
        <v>58</v>
      </c>
      <c r="Q227" s="22">
        <v>60</v>
      </c>
      <c r="R227" s="3">
        <v>60</v>
      </c>
      <c r="S227" s="3">
        <v>60</v>
      </c>
      <c r="T227" s="3">
        <v>59</v>
      </c>
      <c r="U227" s="3">
        <v>60</v>
      </c>
      <c r="V227" s="22">
        <v>65</v>
      </c>
      <c r="W227" s="3">
        <v>65</v>
      </c>
      <c r="X227" s="3">
        <v>62</v>
      </c>
      <c r="Y227" s="3">
        <v>62</v>
      </c>
      <c r="Z227" s="3">
        <v>62</v>
      </c>
      <c r="AA227" s="22">
        <v>62</v>
      </c>
      <c r="AB227" s="3">
        <v>58</v>
      </c>
      <c r="AC227" s="3">
        <v>60</v>
      </c>
      <c r="AD227" s="3">
        <v>60</v>
      </c>
      <c r="AE227" s="3">
        <v>63</v>
      </c>
      <c r="AF227" s="3">
        <v>59</v>
      </c>
      <c r="AG227" s="29">
        <f t="shared" si="134"/>
        <v>1723</v>
      </c>
      <c r="AH227" s="30">
        <f t="shared" si="135"/>
        <v>55.58064516129032</v>
      </c>
      <c r="AI227" s="123">
        <f t="shared" si="136"/>
        <v>65</v>
      </c>
      <c r="AJ227" s="143">
        <f t="shared" si="137"/>
        <v>39</v>
      </c>
      <c r="AK227" s="82">
        <f>('Max. Temp. Data 1897-1898'!AG224+'Min. Temp. Data 1897-1898'!AG227)/62</f>
        <v>66.435483870967744</v>
      </c>
      <c r="AL227" s="196">
        <f>AK226-AK227</f>
        <v>0.74193548387096087</v>
      </c>
      <c r="AM227" s="355"/>
    </row>
    <row r="228" spans="1:39" ht="13.8" thickBot="1" x14ac:dyDescent="0.3">
      <c r="A228" s="36" t="s">
        <v>6</v>
      </c>
      <c r="B228" s="47">
        <f t="shared" ref="B228:AF228" si="138">B226-B227</f>
        <v>5</v>
      </c>
      <c r="C228" s="48">
        <f t="shared" si="138"/>
        <v>8</v>
      </c>
      <c r="D228" s="48">
        <f t="shared" si="138"/>
        <v>0</v>
      </c>
      <c r="E228" s="48">
        <f t="shared" si="138"/>
        <v>-1</v>
      </c>
      <c r="F228" s="48">
        <f t="shared" si="138"/>
        <v>1</v>
      </c>
      <c r="G228" s="40">
        <f t="shared" si="138"/>
        <v>1</v>
      </c>
      <c r="H228" s="48">
        <f t="shared" si="138"/>
        <v>-1</v>
      </c>
      <c r="I228" s="48">
        <f t="shared" si="138"/>
        <v>-1</v>
      </c>
      <c r="J228" s="48">
        <f t="shared" si="138"/>
        <v>1</v>
      </c>
      <c r="K228" s="48">
        <f t="shared" si="138"/>
        <v>6</v>
      </c>
      <c r="L228" s="40">
        <f t="shared" si="138"/>
        <v>-2</v>
      </c>
      <c r="M228" s="48">
        <f t="shared" si="138"/>
        <v>1</v>
      </c>
      <c r="N228" s="48">
        <f t="shared" si="138"/>
        <v>9</v>
      </c>
      <c r="O228" s="48">
        <f t="shared" si="138"/>
        <v>3</v>
      </c>
      <c r="P228" s="48">
        <f t="shared" si="138"/>
        <v>1</v>
      </c>
      <c r="Q228" s="40">
        <f t="shared" si="138"/>
        <v>6</v>
      </c>
      <c r="R228" s="48">
        <f t="shared" si="138"/>
        <v>2</v>
      </c>
      <c r="S228" s="301">
        <f t="shared" si="138"/>
        <v>-5</v>
      </c>
      <c r="T228" s="48">
        <f t="shared" si="138"/>
        <v>1</v>
      </c>
      <c r="U228" s="236">
        <f t="shared" si="138"/>
        <v>11</v>
      </c>
      <c r="V228" s="40">
        <f t="shared" si="138"/>
        <v>5</v>
      </c>
      <c r="W228" s="48">
        <f t="shared" si="138"/>
        <v>-3</v>
      </c>
      <c r="X228" s="48">
        <f t="shared" si="138"/>
        <v>0</v>
      </c>
      <c r="Y228" s="48">
        <f t="shared" si="138"/>
        <v>4</v>
      </c>
      <c r="Z228" s="48">
        <f t="shared" si="138"/>
        <v>1</v>
      </c>
      <c r="AA228" s="40">
        <f t="shared" si="138"/>
        <v>-1</v>
      </c>
      <c r="AB228" s="48">
        <f t="shared" si="138"/>
        <v>0</v>
      </c>
      <c r="AC228" s="48">
        <f t="shared" si="138"/>
        <v>5</v>
      </c>
      <c r="AD228" s="48">
        <f t="shared" si="138"/>
        <v>6</v>
      </c>
      <c r="AE228" s="48">
        <f t="shared" si="138"/>
        <v>3</v>
      </c>
      <c r="AF228" s="48">
        <f t="shared" si="138"/>
        <v>1</v>
      </c>
      <c r="AG228" s="25">
        <f t="shared" si="134"/>
        <v>67</v>
      </c>
      <c r="AH228" s="24">
        <f t="shared" si="135"/>
        <v>2.161290322580645</v>
      </c>
      <c r="AI228" s="137">
        <f t="shared" si="136"/>
        <v>11</v>
      </c>
      <c r="AJ228" s="146">
        <f t="shared" si="137"/>
        <v>-5</v>
      </c>
      <c r="AM228" s="355"/>
    </row>
    <row r="229" spans="1:39" x14ac:dyDescent="0.25">
      <c r="A229" s="54" t="s">
        <v>10</v>
      </c>
      <c r="B229" s="55">
        <v>50</v>
      </c>
      <c r="C229" s="56">
        <v>58</v>
      </c>
      <c r="D229" s="56">
        <v>53</v>
      </c>
      <c r="E229" s="56">
        <v>52</v>
      </c>
      <c r="F229" s="56">
        <v>53</v>
      </c>
      <c r="G229" s="57">
        <v>51</v>
      </c>
      <c r="H229" s="56">
        <v>47</v>
      </c>
      <c r="I229" s="56">
        <v>42</v>
      </c>
      <c r="J229" s="56">
        <v>40</v>
      </c>
      <c r="K229" s="56">
        <v>46</v>
      </c>
      <c r="L229" s="57">
        <v>53</v>
      </c>
      <c r="M229" s="56">
        <v>56</v>
      </c>
      <c r="N229" s="56">
        <v>59</v>
      </c>
      <c r="O229" s="56">
        <v>58</v>
      </c>
      <c r="P229" s="56">
        <v>59</v>
      </c>
      <c r="Q229" s="57">
        <v>66</v>
      </c>
      <c r="R229" s="56">
        <v>62</v>
      </c>
      <c r="S229" s="56">
        <v>55</v>
      </c>
      <c r="T229" s="56">
        <v>60</v>
      </c>
      <c r="U229" s="56">
        <v>71</v>
      </c>
      <c r="V229" s="57">
        <v>70</v>
      </c>
      <c r="W229" s="56">
        <v>62</v>
      </c>
      <c r="X229" s="56">
        <v>62</v>
      </c>
      <c r="Y229" s="56">
        <v>66</v>
      </c>
      <c r="Z229" s="56">
        <v>63</v>
      </c>
      <c r="AA229" s="57">
        <v>61</v>
      </c>
      <c r="AB229" s="56">
        <v>58</v>
      </c>
      <c r="AC229" s="56">
        <v>65</v>
      </c>
      <c r="AD229" s="56">
        <v>66</v>
      </c>
      <c r="AE229" s="56">
        <v>66</v>
      </c>
      <c r="AF229" s="56">
        <v>60</v>
      </c>
      <c r="AG229" s="58">
        <f t="shared" si="134"/>
        <v>1790</v>
      </c>
      <c r="AH229" s="20">
        <f t="shared" si="135"/>
        <v>57.741935483870968</v>
      </c>
      <c r="AI229" s="122">
        <f t="shared" si="136"/>
        <v>71</v>
      </c>
      <c r="AJ229" s="140">
        <f t="shared" si="137"/>
        <v>40</v>
      </c>
      <c r="AK229" s="82">
        <f>('Max. Temp. Data 1897-1898'!AG226+'Min. Temp. Data 1897-1898'!AG229)/62</f>
        <v>67.177419354838705</v>
      </c>
      <c r="AM229" s="355"/>
    </row>
    <row r="230" spans="1:39" x14ac:dyDescent="0.25">
      <c r="A230" s="35" t="s">
        <v>45</v>
      </c>
      <c r="B230" s="14">
        <v>47</v>
      </c>
      <c r="C230" s="32">
        <v>59</v>
      </c>
      <c r="D230" s="32">
        <v>52</v>
      </c>
      <c r="E230" s="32">
        <v>52</v>
      </c>
      <c r="F230" s="32">
        <v>52</v>
      </c>
      <c r="G230" s="21">
        <v>60</v>
      </c>
      <c r="H230" s="32">
        <v>48</v>
      </c>
      <c r="I230" s="32">
        <v>46</v>
      </c>
      <c r="J230" s="32">
        <v>38</v>
      </c>
      <c r="K230" s="32">
        <v>45</v>
      </c>
      <c r="L230" s="21">
        <v>50</v>
      </c>
      <c r="M230" s="32">
        <v>54</v>
      </c>
      <c r="N230" s="32">
        <v>52</v>
      </c>
      <c r="O230" s="32">
        <v>60</v>
      </c>
      <c r="P230" s="32">
        <v>57</v>
      </c>
      <c r="Q230" s="21">
        <v>64</v>
      </c>
      <c r="R230" s="32">
        <v>62</v>
      </c>
      <c r="S230" s="32">
        <v>47</v>
      </c>
      <c r="T230" s="32">
        <v>60</v>
      </c>
      <c r="U230" s="32">
        <v>69</v>
      </c>
      <c r="V230" s="21">
        <v>67</v>
      </c>
      <c r="W230" s="32">
        <v>63</v>
      </c>
      <c r="X230" s="32">
        <v>62</v>
      </c>
      <c r="Y230" s="32">
        <v>65</v>
      </c>
      <c r="Z230" s="32">
        <v>61</v>
      </c>
      <c r="AA230" s="21">
        <v>60</v>
      </c>
      <c r="AB230" s="32">
        <v>57</v>
      </c>
      <c r="AC230" s="32">
        <v>60</v>
      </c>
      <c r="AD230" s="32">
        <v>66</v>
      </c>
      <c r="AE230" s="32">
        <v>65</v>
      </c>
      <c r="AF230" s="32">
        <v>58</v>
      </c>
      <c r="AG230" s="29">
        <f t="shared" si="134"/>
        <v>1758</v>
      </c>
      <c r="AH230" s="30">
        <f t="shared" si="135"/>
        <v>56.70967741935484</v>
      </c>
      <c r="AI230" s="123">
        <f t="shared" si="136"/>
        <v>69</v>
      </c>
      <c r="AJ230" s="143">
        <f t="shared" si="137"/>
        <v>38</v>
      </c>
      <c r="AK230" s="82">
        <f>('Max. Temp. Data 1897-1898'!AG227+'Min. Temp. Data 1897-1898'!AG230)/62</f>
        <v>67.112903225806448</v>
      </c>
      <c r="AL230" s="196">
        <f>AK229-AK230</f>
        <v>6.4516129032256231E-2</v>
      </c>
      <c r="AM230" s="355"/>
    </row>
    <row r="231" spans="1:39" ht="13.8" thickBot="1" x14ac:dyDescent="0.3">
      <c r="A231" s="39" t="s">
        <v>6</v>
      </c>
      <c r="B231" s="47">
        <f t="shared" ref="B231:AF231" si="139">B229-B230</f>
        <v>3</v>
      </c>
      <c r="C231" s="48">
        <f t="shared" si="139"/>
        <v>-1</v>
      </c>
      <c r="D231" s="48">
        <f t="shared" si="139"/>
        <v>1</v>
      </c>
      <c r="E231" s="48">
        <f t="shared" si="139"/>
        <v>0</v>
      </c>
      <c r="F231" s="48">
        <f t="shared" si="139"/>
        <v>1</v>
      </c>
      <c r="G231" s="306">
        <f t="shared" si="139"/>
        <v>-9</v>
      </c>
      <c r="H231" s="48">
        <f t="shared" si="139"/>
        <v>-1</v>
      </c>
      <c r="I231" s="48">
        <f t="shared" si="139"/>
        <v>-4</v>
      </c>
      <c r="J231" s="48">
        <f t="shared" si="139"/>
        <v>2</v>
      </c>
      <c r="K231" s="48">
        <f t="shared" si="139"/>
        <v>1</v>
      </c>
      <c r="L231" s="40">
        <f t="shared" si="139"/>
        <v>3</v>
      </c>
      <c r="M231" s="48">
        <f t="shared" si="139"/>
        <v>2</v>
      </c>
      <c r="N231" s="48">
        <f t="shared" si="139"/>
        <v>7</v>
      </c>
      <c r="O231" s="48">
        <f t="shared" si="139"/>
        <v>-2</v>
      </c>
      <c r="P231" s="48">
        <f t="shared" si="139"/>
        <v>2</v>
      </c>
      <c r="Q231" s="40">
        <f t="shared" si="139"/>
        <v>2</v>
      </c>
      <c r="R231" s="48">
        <f t="shared" si="139"/>
        <v>0</v>
      </c>
      <c r="S231" s="236">
        <f t="shared" si="139"/>
        <v>8</v>
      </c>
      <c r="T231" s="48">
        <f t="shared" si="139"/>
        <v>0</v>
      </c>
      <c r="U231" s="48">
        <f t="shared" si="139"/>
        <v>2</v>
      </c>
      <c r="V231" s="40">
        <f t="shared" si="139"/>
        <v>3</v>
      </c>
      <c r="W231" s="48">
        <f t="shared" si="139"/>
        <v>-1</v>
      </c>
      <c r="X231" s="48">
        <f t="shared" si="139"/>
        <v>0</v>
      </c>
      <c r="Y231" s="48">
        <f t="shared" si="139"/>
        <v>1</v>
      </c>
      <c r="Z231" s="48">
        <f t="shared" si="139"/>
        <v>2</v>
      </c>
      <c r="AA231" s="40">
        <f t="shared" si="139"/>
        <v>1</v>
      </c>
      <c r="AB231" s="48">
        <f t="shared" si="139"/>
        <v>1</v>
      </c>
      <c r="AC231" s="48">
        <f t="shared" si="139"/>
        <v>5</v>
      </c>
      <c r="AD231" s="48">
        <f t="shared" si="139"/>
        <v>0</v>
      </c>
      <c r="AE231" s="48">
        <f t="shared" si="139"/>
        <v>1</v>
      </c>
      <c r="AF231" s="48">
        <f t="shared" si="139"/>
        <v>2</v>
      </c>
      <c r="AG231" s="25">
        <f t="shared" si="134"/>
        <v>32</v>
      </c>
      <c r="AH231" s="24">
        <f t="shared" si="135"/>
        <v>1.032258064516129</v>
      </c>
      <c r="AI231" s="137">
        <f t="shared" si="136"/>
        <v>8</v>
      </c>
      <c r="AJ231" s="146">
        <f t="shared" si="137"/>
        <v>-9</v>
      </c>
      <c r="AM231" s="355"/>
    </row>
    <row r="232" spans="1:39" x14ac:dyDescent="0.25">
      <c r="A232" s="54" t="s">
        <v>10</v>
      </c>
      <c r="B232" s="55">
        <v>50</v>
      </c>
      <c r="C232" s="56">
        <v>58</v>
      </c>
      <c r="D232" s="56">
        <v>53</v>
      </c>
      <c r="E232" s="56">
        <v>52</v>
      </c>
      <c r="F232" s="56">
        <v>53</v>
      </c>
      <c r="G232" s="57">
        <v>51</v>
      </c>
      <c r="H232" s="56">
        <v>47</v>
      </c>
      <c r="I232" s="56">
        <v>42</v>
      </c>
      <c r="J232" s="56">
        <v>40</v>
      </c>
      <c r="K232" s="56">
        <v>46</v>
      </c>
      <c r="L232" s="57">
        <v>53</v>
      </c>
      <c r="M232" s="56">
        <v>56</v>
      </c>
      <c r="N232" s="56">
        <v>59</v>
      </c>
      <c r="O232" s="56">
        <v>58</v>
      </c>
      <c r="P232" s="56">
        <v>59</v>
      </c>
      <c r="Q232" s="57">
        <v>66</v>
      </c>
      <c r="R232" s="56">
        <v>62</v>
      </c>
      <c r="S232" s="56">
        <v>55</v>
      </c>
      <c r="T232" s="56">
        <v>60</v>
      </c>
      <c r="U232" s="56">
        <v>71</v>
      </c>
      <c r="V232" s="57">
        <v>70</v>
      </c>
      <c r="W232" s="56">
        <v>62</v>
      </c>
      <c r="X232" s="56">
        <v>62</v>
      </c>
      <c r="Y232" s="56">
        <v>66</v>
      </c>
      <c r="Z232" s="56">
        <v>63</v>
      </c>
      <c r="AA232" s="57">
        <v>61</v>
      </c>
      <c r="AB232" s="56">
        <v>58</v>
      </c>
      <c r="AC232" s="56">
        <v>65</v>
      </c>
      <c r="AD232" s="56">
        <v>66</v>
      </c>
      <c r="AE232" s="56">
        <v>66</v>
      </c>
      <c r="AF232" s="56">
        <v>60</v>
      </c>
      <c r="AG232" s="58">
        <f t="shared" si="134"/>
        <v>1790</v>
      </c>
      <c r="AH232" s="20">
        <f t="shared" si="135"/>
        <v>57.741935483870968</v>
      </c>
      <c r="AI232" s="122">
        <f t="shared" si="136"/>
        <v>71</v>
      </c>
      <c r="AJ232" s="140">
        <f t="shared" si="137"/>
        <v>40</v>
      </c>
      <c r="AK232" s="82">
        <f>('Max. Temp. Data 1897-1898'!AG229+'Min. Temp. Data 1897-1898'!AG232)/62</f>
        <v>67.177419354838705</v>
      </c>
      <c r="AM232" s="355"/>
    </row>
    <row r="233" spans="1:39" s="128" customFormat="1" x14ac:dyDescent="0.25">
      <c r="A233" s="12" t="s">
        <v>12</v>
      </c>
      <c r="B233" s="14">
        <v>44</v>
      </c>
      <c r="C233" s="32">
        <v>57</v>
      </c>
      <c r="D233" s="32">
        <v>52</v>
      </c>
      <c r="E233" s="32">
        <v>54</v>
      </c>
      <c r="F233" s="32">
        <v>53</v>
      </c>
      <c r="G233" s="21">
        <v>49</v>
      </c>
      <c r="H233" s="32">
        <v>47</v>
      </c>
      <c r="I233" s="32">
        <v>42</v>
      </c>
      <c r="J233" s="32">
        <v>38</v>
      </c>
      <c r="K233" s="32">
        <v>46</v>
      </c>
      <c r="L233" s="21">
        <v>53</v>
      </c>
      <c r="M233" s="32">
        <v>55</v>
      </c>
      <c r="N233" s="32">
        <v>58</v>
      </c>
      <c r="O233" s="32">
        <v>53</v>
      </c>
      <c r="P233" s="32">
        <v>58</v>
      </c>
      <c r="Q233" s="21">
        <v>63</v>
      </c>
      <c r="R233" s="32">
        <v>58</v>
      </c>
      <c r="S233" s="32">
        <v>48</v>
      </c>
      <c r="T233" s="32">
        <v>59</v>
      </c>
      <c r="U233" s="32">
        <v>68</v>
      </c>
      <c r="V233" s="21">
        <v>68</v>
      </c>
      <c r="W233" s="32">
        <v>63</v>
      </c>
      <c r="X233" s="32">
        <v>63</v>
      </c>
      <c r="Y233" s="32">
        <v>66</v>
      </c>
      <c r="Z233" s="32">
        <v>62</v>
      </c>
      <c r="AA233" s="21">
        <v>60</v>
      </c>
      <c r="AB233" s="32">
        <v>58</v>
      </c>
      <c r="AC233" s="32">
        <v>59</v>
      </c>
      <c r="AD233" s="32">
        <v>63</v>
      </c>
      <c r="AE233" s="32">
        <v>66</v>
      </c>
      <c r="AF233" s="32">
        <v>58</v>
      </c>
      <c r="AG233" s="29">
        <f t="shared" si="134"/>
        <v>1741</v>
      </c>
      <c r="AH233" s="30">
        <f t="shared" si="135"/>
        <v>56.161290322580648</v>
      </c>
      <c r="AI233" s="123">
        <f t="shared" si="136"/>
        <v>68</v>
      </c>
      <c r="AJ233" s="143">
        <f t="shared" si="137"/>
        <v>38</v>
      </c>
      <c r="AK233" s="82">
        <f>('Max. Temp. Data 1897-1898'!AG230+'Min. Temp. Data 1897-1898'!AG233)/62</f>
        <v>65.822580645161295</v>
      </c>
      <c r="AL233" s="196">
        <f>AK232-AK233</f>
        <v>1.3548387096774093</v>
      </c>
      <c r="AM233" s="355"/>
    </row>
    <row r="234" spans="1:39" ht="13.8" thickBot="1" x14ac:dyDescent="0.3">
      <c r="A234" s="36" t="s">
        <v>6</v>
      </c>
      <c r="B234" s="47">
        <f t="shared" ref="B234:AF234" si="140">B232-B233</f>
        <v>6</v>
      </c>
      <c r="C234" s="48">
        <f t="shared" si="140"/>
        <v>1</v>
      </c>
      <c r="D234" s="48">
        <f t="shared" si="140"/>
        <v>1</v>
      </c>
      <c r="E234" s="301">
        <f t="shared" si="140"/>
        <v>-2</v>
      </c>
      <c r="F234" s="48">
        <f t="shared" si="140"/>
        <v>0</v>
      </c>
      <c r="G234" s="40">
        <f t="shared" si="140"/>
        <v>2</v>
      </c>
      <c r="H234" s="48">
        <f t="shared" si="140"/>
        <v>0</v>
      </c>
      <c r="I234" s="48">
        <f t="shared" si="140"/>
        <v>0</v>
      </c>
      <c r="J234" s="48">
        <f t="shared" si="140"/>
        <v>2</v>
      </c>
      <c r="K234" s="48">
        <f t="shared" si="140"/>
        <v>0</v>
      </c>
      <c r="L234" s="40">
        <f t="shared" si="140"/>
        <v>0</v>
      </c>
      <c r="M234" s="48">
        <f t="shared" si="140"/>
        <v>1</v>
      </c>
      <c r="N234" s="48">
        <f t="shared" si="140"/>
        <v>1</v>
      </c>
      <c r="O234" s="48">
        <f t="shared" si="140"/>
        <v>5</v>
      </c>
      <c r="P234" s="48">
        <f t="shared" si="140"/>
        <v>1</v>
      </c>
      <c r="Q234" s="40">
        <f t="shared" si="140"/>
        <v>3</v>
      </c>
      <c r="R234" s="48">
        <f t="shared" si="140"/>
        <v>4</v>
      </c>
      <c r="S234" s="236">
        <f t="shared" si="140"/>
        <v>7</v>
      </c>
      <c r="T234" s="48">
        <f t="shared" si="140"/>
        <v>1</v>
      </c>
      <c r="U234" s="48">
        <f t="shared" si="140"/>
        <v>3</v>
      </c>
      <c r="V234" s="40">
        <f t="shared" si="140"/>
        <v>2</v>
      </c>
      <c r="W234" s="48">
        <f t="shared" si="140"/>
        <v>-1</v>
      </c>
      <c r="X234" s="48">
        <f t="shared" si="140"/>
        <v>-1</v>
      </c>
      <c r="Y234" s="48">
        <f t="shared" si="140"/>
        <v>0</v>
      </c>
      <c r="Z234" s="48">
        <f t="shared" si="140"/>
        <v>1</v>
      </c>
      <c r="AA234" s="40">
        <f t="shared" si="140"/>
        <v>1</v>
      </c>
      <c r="AB234" s="48">
        <f t="shared" si="140"/>
        <v>0</v>
      </c>
      <c r="AC234" s="48">
        <f t="shared" si="140"/>
        <v>6</v>
      </c>
      <c r="AD234" s="48">
        <f t="shared" si="140"/>
        <v>3</v>
      </c>
      <c r="AE234" s="48">
        <f t="shared" si="140"/>
        <v>0</v>
      </c>
      <c r="AF234" s="48">
        <f t="shared" si="140"/>
        <v>2</v>
      </c>
      <c r="AG234" s="25">
        <f t="shared" si="134"/>
        <v>49</v>
      </c>
      <c r="AH234" s="24">
        <f t="shared" si="135"/>
        <v>1.5806451612903225</v>
      </c>
      <c r="AI234" s="137">
        <f t="shared" si="136"/>
        <v>7</v>
      </c>
      <c r="AJ234" s="146">
        <f t="shared" si="137"/>
        <v>-2</v>
      </c>
      <c r="AM234" s="355"/>
    </row>
    <row r="235" spans="1:39" ht="15.6" x14ac:dyDescent="0.3">
      <c r="A235" s="37" t="s">
        <v>26</v>
      </c>
      <c r="B235" s="18">
        <v>1</v>
      </c>
      <c r="C235" s="11">
        <v>2</v>
      </c>
      <c r="D235" s="11">
        <v>3</v>
      </c>
      <c r="E235" s="11">
        <v>4</v>
      </c>
      <c r="F235" s="11">
        <v>5</v>
      </c>
      <c r="G235" s="19">
        <v>6</v>
      </c>
      <c r="H235" s="11">
        <v>7</v>
      </c>
      <c r="I235" s="11">
        <v>8</v>
      </c>
      <c r="J235" s="11">
        <v>9</v>
      </c>
      <c r="K235" s="11">
        <v>10</v>
      </c>
      <c r="L235" s="19">
        <v>11</v>
      </c>
      <c r="M235" s="11">
        <v>12</v>
      </c>
      <c r="N235" s="11">
        <v>13</v>
      </c>
      <c r="O235" s="11">
        <v>14</v>
      </c>
      <c r="P235" s="11">
        <v>15</v>
      </c>
      <c r="Q235" s="19">
        <v>16</v>
      </c>
      <c r="R235" s="11">
        <v>17</v>
      </c>
      <c r="S235" s="11">
        <v>18</v>
      </c>
      <c r="T235" s="11">
        <v>19</v>
      </c>
      <c r="U235" s="11">
        <v>20</v>
      </c>
      <c r="V235" s="19">
        <v>21</v>
      </c>
      <c r="W235" s="11">
        <v>22</v>
      </c>
      <c r="X235" s="11">
        <v>23</v>
      </c>
      <c r="Y235" s="11">
        <v>24</v>
      </c>
      <c r="Z235" s="11">
        <v>25</v>
      </c>
      <c r="AA235" s="19">
        <v>26</v>
      </c>
      <c r="AB235" s="11">
        <v>27</v>
      </c>
      <c r="AC235" s="11">
        <v>28</v>
      </c>
      <c r="AD235" s="11">
        <v>29</v>
      </c>
      <c r="AE235" s="11">
        <v>30</v>
      </c>
      <c r="AF235" s="44"/>
      <c r="AG235" s="8" t="s">
        <v>0</v>
      </c>
      <c r="AH235" s="6" t="s">
        <v>1</v>
      </c>
      <c r="AI235" s="131" t="s">
        <v>2</v>
      </c>
      <c r="AJ235" s="139" t="s">
        <v>3</v>
      </c>
    </row>
    <row r="236" spans="1:39" x14ac:dyDescent="0.25">
      <c r="A236" s="54" t="s">
        <v>10</v>
      </c>
      <c r="B236" s="55">
        <v>60</v>
      </c>
      <c r="C236" s="56">
        <v>60</v>
      </c>
      <c r="D236" s="56">
        <v>61</v>
      </c>
      <c r="E236" s="56">
        <v>61</v>
      </c>
      <c r="F236" s="56">
        <v>61</v>
      </c>
      <c r="G236" s="57">
        <v>57</v>
      </c>
      <c r="H236" s="56">
        <v>57</v>
      </c>
      <c r="I236" s="56">
        <v>57</v>
      </c>
      <c r="J236" s="56">
        <v>65</v>
      </c>
      <c r="K236" s="56">
        <v>72</v>
      </c>
      <c r="L236" s="57">
        <v>68</v>
      </c>
      <c r="M236" s="56">
        <v>69</v>
      </c>
      <c r="N236" s="56">
        <v>69</v>
      </c>
      <c r="O236" s="56">
        <v>71</v>
      </c>
      <c r="P236" s="56">
        <v>66</v>
      </c>
      <c r="Q236" s="57">
        <v>64</v>
      </c>
      <c r="R236" s="56">
        <v>60</v>
      </c>
      <c r="S236" s="56">
        <v>59</v>
      </c>
      <c r="T236" s="56">
        <v>63</v>
      </c>
      <c r="U236" s="56">
        <v>63</v>
      </c>
      <c r="V236" s="57">
        <v>61</v>
      </c>
      <c r="W236" s="56">
        <v>56</v>
      </c>
      <c r="X236" s="56">
        <v>59</v>
      </c>
      <c r="Y236" s="56">
        <v>60</v>
      </c>
      <c r="Z236" s="56">
        <v>76</v>
      </c>
      <c r="AA236" s="57">
        <v>73</v>
      </c>
      <c r="AB236" s="56">
        <v>70</v>
      </c>
      <c r="AC236" s="56">
        <v>74</v>
      </c>
      <c r="AD236" s="56">
        <v>73</v>
      </c>
      <c r="AE236" s="56">
        <v>70</v>
      </c>
      <c r="AF236" s="51"/>
      <c r="AG236" s="58">
        <f>SUM(B236:AF236)</f>
        <v>1935</v>
      </c>
      <c r="AH236" s="20">
        <f>AVERAGE(B236:AF236)</f>
        <v>64.5</v>
      </c>
      <c r="AI236" s="122">
        <f>MAX(B236:AF236)</f>
        <v>76</v>
      </c>
      <c r="AJ236" s="140">
        <f>MIN(B236:AF236)</f>
        <v>56</v>
      </c>
      <c r="AK236" s="82">
        <f>('Max. Temp. Data 1897-1898'!AG233+'Min. Temp. Data 1897-1898'!AG236)/60</f>
        <v>74.733333333333334</v>
      </c>
      <c r="AM236" s="355"/>
    </row>
    <row r="237" spans="1:39" x14ac:dyDescent="0.25">
      <c r="A237" s="12" t="s">
        <v>7</v>
      </c>
      <c r="B237" s="15">
        <v>55</v>
      </c>
      <c r="C237" s="3">
        <v>58</v>
      </c>
      <c r="D237" s="3">
        <v>59</v>
      </c>
      <c r="E237" s="9">
        <v>60</v>
      </c>
      <c r="F237" s="3">
        <v>61</v>
      </c>
      <c r="G237" s="22">
        <v>55</v>
      </c>
      <c r="H237" s="3">
        <v>54</v>
      </c>
      <c r="I237" s="3">
        <v>55</v>
      </c>
      <c r="J237" s="3">
        <v>65</v>
      </c>
      <c r="K237" s="3">
        <v>70</v>
      </c>
      <c r="L237" s="22">
        <v>66</v>
      </c>
      <c r="M237" s="3">
        <v>67</v>
      </c>
      <c r="N237" s="3">
        <v>70</v>
      </c>
      <c r="O237" s="3">
        <v>70</v>
      </c>
      <c r="P237" s="3">
        <v>70</v>
      </c>
      <c r="Q237" s="22">
        <v>65</v>
      </c>
      <c r="R237" s="3">
        <v>60</v>
      </c>
      <c r="S237" s="3">
        <v>60</v>
      </c>
      <c r="T237" s="3">
        <v>60</v>
      </c>
      <c r="U237" s="3">
        <v>60</v>
      </c>
      <c r="V237" s="22">
        <v>62</v>
      </c>
      <c r="W237" s="3">
        <v>54</v>
      </c>
      <c r="X237" s="3">
        <v>56</v>
      </c>
      <c r="Y237" s="3">
        <v>60</v>
      </c>
      <c r="Z237" s="3">
        <v>65</v>
      </c>
      <c r="AA237" s="22">
        <v>70</v>
      </c>
      <c r="AB237" s="3">
        <v>72</v>
      </c>
      <c r="AC237" s="3">
        <v>72</v>
      </c>
      <c r="AD237" s="3">
        <v>72</v>
      </c>
      <c r="AE237" s="3">
        <v>67</v>
      </c>
      <c r="AF237" s="51"/>
      <c r="AG237" s="29">
        <f>SUM(B237:AF237)</f>
        <v>1890</v>
      </c>
      <c r="AH237" s="30">
        <f>AVERAGE(B237:AF237)</f>
        <v>63</v>
      </c>
      <c r="AI237" s="123">
        <f>MAX(B237:AF237)</f>
        <v>72</v>
      </c>
      <c r="AJ237" s="143">
        <f>MIN(B237:AF237)</f>
        <v>54</v>
      </c>
      <c r="AK237" s="82">
        <f>('Max. Temp. Data 1897-1898'!AG234+'Min. Temp. Data 1897-1898'!AG237)/60</f>
        <v>74.566666666666663</v>
      </c>
      <c r="AL237" s="196">
        <f>AK236-AK237</f>
        <v>0.1666666666666714</v>
      </c>
      <c r="AM237" s="355"/>
    </row>
    <row r="238" spans="1:39" ht="13.8" thickBot="1" x14ac:dyDescent="0.3">
      <c r="A238" s="39" t="s">
        <v>6</v>
      </c>
      <c r="B238" s="47">
        <f t="shared" ref="B238:AE238" si="141">B236-B237</f>
        <v>5</v>
      </c>
      <c r="C238" s="48">
        <f t="shared" si="141"/>
        <v>2</v>
      </c>
      <c r="D238" s="48">
        <f t="shared" si="141"/>
        <v>2</v>
      </c>
      <c r="E238" s="48">
        <f t="shared" si="141"/>
        <v>1</v>
      </c>
      <c r="F238" s="48">
        <f t="shared" si="141"/>
        <v>0</v>
      </c>
      <c r="G238" s="40">
        <f t="shared" si="141"/>
        <v>2</v>
      </c>
      <c r="H238" s="48">
        <f t="shared" si="141"/>
        <v>3</v>
      </c>
      <c r="I238" s="48">
        <f t="shared" si="141"/>
        <v>2</v>
      </c>
      <c r="J238" s="48">
        <f t="shared" si="141"/>
        <v>0</v>
      </c>
      <c r="K238" s="48">
        <f t="shared" si="141"/>
        <v>2</v>
      </c>
      <c r="L238" s="40">
        <f t="shared" si="141"/>
        <v>2</v>
      </c>
      <c r="M238" s="48">
        <f t="shared" si="141"/>
        <v>2</v>
      </c>
      <c r="N238" s="48">
        <f t="shared" si="141"/>
        <v>-1</v>
      </c>
      <c r="O238" s="48">
        <f t="shared" si="141"/>
        <v>1</v>
      </c>
      <c r="P238" s="301">
        <f t="shared" si="141"/>
        <v>-4</v>
      </c>
      <c r="Q238" s="40">
        <f t="shared" si="141"/>
        <v>-1</v>
      </c>
      <c r="R238" s="48">
        <f t="shared" si="141"/>
        <v>0</v>
      </c>
      <c r="S238" s="48">
        <f t="shared" si="141"/>
        <v>-1</v>
      </c>
      <c r="T238" s="48">
        <f t="shared" si="141"/>
        <v>3</v>
      </c>
      <c r="U238" s="48">
        <f t="shared" si="141"/>
        <v>3</v>
      </c>
      <c r="V238" s="40">
        <f t="shared" si="141"/>
        <v>-1</v>
      </c>
      <c r="W238" s="48">
        <f t="shared" si="141"/>
        <v>2</v>
      </c>
      <c r="X238" s="48">
        <f t="shared" si="141"/>
        <v>3</v>
      </c>
      <c r="Y238" s="48">
        <f t="shared" si="141"/>
        <v>0</v>
      </c>
      <c r="Z238" s="236">
        <f t="shared" si="141"/>
        <v>11</v>
      </c>
      <c r="AA238" s="40">
        <f t="shared" si="141"/>
        <v>3</v>
      </c>
      <c r="AB238" s="48">
        <f t="shared" si="141"/>
        <v>-2</v>
      </c>
      <c r="AC238" s="48">
        <f t="shared" si="141"/>
        <v>2</v>
      </c>
      <c r="AD238" s="48">
        <f t="shared" si="141"/>
        <v>1</v>
      </c>
      <c r="AE238" s="48">
        <f t="shared" si="141"/>
        <v>3</v>
      </c>
      <c r="AF238" s="183"/>
      <c r="AG238" s="25">
        <f>SUM(B238:AF238)</f>
        <v>45</v>
      </c>
      <c r="AH238" s="24">
        <f>AVERAGE(B238:AF238)</f>
        <v>1.5</v>
      </c>
      <c r="AI238" s="137">
        <f>MAX(B238:AF238)</f>
        <v>11</v>
      </c>
      <c r="AJ238" s="146">
        <f>MIN(B238:AF238)</f>
        <v>-4</v>
      </c>
      <c r="AM238" s="355"/>
    </row>
    <row r="239" spans="1:39" x14ac:dyDescent="0.25">
      <c r="A239" s="187" t="s">
        <v>10</v>
      </c>
      <c r="B239" s="85">
        <v>60</v>
      </c>
      <c r="C239" s="93">
        <v>60</v>
      </c>
      <c r="D239" s="93">
        <v>61</v>
      </c>
      <c r="E239" s="93">
        <v>61</v>
      </c>
      <c r="F239" s="93">
        <v>61</v>
      </c>
      <c r="G239" s="87">
        <v>57</v>
      </c>
      <c r="H239" s="93">
        <v>57</v>
      </c>
      <c r="I239" s="93">
        <v>57</v>
      </c>
      <c r="J239" s="93">
        <v>65</v>
      </c>
      <c r="K239" s="93">
        <v>72</v>
      </c>
      <c r="L239" s="87">
        <v>68</v>
      </c>
      <c r="M239" s="93">
        <v>69</v>
      </c>
      <c r="N239" s="93">
        <v>69</v>
      </c>
      <c r="O239" s="93">
        <v>71</v>
      </c>
      <c r="P239" s="93">
        <v>66</v>
      </c>
      <c r="Q239" s="87">
        <v>64</v>
      </c>
      <c r="R239" s="93">
        <v>60</v>
      </c>
      <c r="S239" s="93">
        <v>59</v>
      </c>
      <c r="T239" s="93">
        <v>63</v>
      </c>
      <c r="U239" s="93">
        <v>63</v>
      </c>
      <c r="V239" s="87">
        <v>61</v>
      </c>
      <c r="W239" s="93">
        <v>56</v>
      </c>
      <c r="X239" s="93">
        <v>59</v>
      </c>
      <c r="Y239" s="93">
        <v>60</v>
      </c>
      <c r="Z239" s="93">
        <v>76</v>
      </c>
      <c r="AA239" s="87">
        <v>73</v>
      </c>
      <c r="AB239" s="93">
        <v>70</v>
      </c>
      <c r="AC239" s="93">
        <v>74</v>
      </c>
      <c r="AD239" s="93">
        <v>73</v>
      </c>
      <c r="AE239" s="93">
        <v>70</v>
      </c>
      <c r="AF239" s="183"/>
      <c r="AG239" s="91">
        <f t="shared" ref="AG239:AG244" si="142">SUM(B239:AF239)</f>
        <v>1935</v>
      </c>
      <c r="AH239" s="92">
        <f t="shared" ref="AH239:AH244" si="143">AVERAGE(B239:AF239)</f>
        <v>64.5</v>
      </c>
      <c r="AI239" s="297">
        <f t="shared" ref="AI239:AI244" si="144">MAX(B239:AF239)</f>
        <v>76</v>
      </c>
      <c r="AJ239" s="299">
        <f t="shared" ref="AJ239:AJ244" si="145">MIN(B239:AF239)</f>
        <v>56</v>
      </c>
      <c r="AK239" s="82">
        <f>('Max. Temp. Data 1897-1898'!AG236+'Min. Temp. Data 1897-1898'!AG239)/60</f>
        <v>74.733333333333334</v>
      </c>
      <c r="AM239" s="355"/>
    </row>
    <row r="240" spans="1:39" x14ac:dyDescent="0.25">
      <c r="A240" s="35" t="s">
        <v>45</v>
      </c>
      <c r="B240" s="14">
        <v>56</v>
      </c>
      <c r="C240" s="9">
        <v>58</v>
      </c>
      <c r="D240" s="9">
        <v>56</v>
      </c>
      <c r="E240" s="9">
        <v>58</v>
      </c>
      <c r="F240" s="9">
        <v>60</v>
      </c>
      <c r="G240" s="21">
        <v>55</v>
      </c>
      <c r="H240" s="9">
        <v>58</v>
      </c>
      <c r="I240" s="9">
        <v>60</v>
      </c>
      <c r="J240" s="9">
        <v>64</v>
      </c>
      <c r="K240" s="9">
        <v>70</v>
      </c>
      <c r="L240" s="21">
        <v>66</v>
      </c>
      <c r="M240" s="9">
        <v>75</v>
      </c>
      <c r="N240" s="9">
        <v>66</v>
      </c>
      <c r="O240" s="9">
        <v>69</v>
      </c>
      <c r="P240" s="9">
        <v>68</v>
      </c>
      <c r="Q240" s="21">
        <v>63</v>
      </c>
      <c r="R240" s="9">
        <v>58</v>
      </c>
      <c r="S240" s="9">
        <v>58</v>
      </c>
      <c r="T240" s="9">
        <v>60</v>
      </c>
      <c r="U240" s="9">
        <v>60</v>
      </c>
      <c r="V240" s="21">
        <v>60</v>
      </c>
      <c r="W240" s="9">
        <v>54</v>
      </c>
      <c r="X240" s="9">
        <v>53</v>
      </c>
      <c r="Y240" s="9">
        <v>57</v>
      </c>
      <c r="Z240" s="9">
        <v>70</v>
      </c>
      <c r="AA240" s="21">
        <v>74</v>
      </c>
      <c r="AB240" s="9">
        <v>67</v>
      </c>
      <c r="AC240" s="9">
        <v>72</v>
      </c>
      <c r="AD240" s="9">
        <v>72</v>
      </c>
      <c r="AE240" s="9">
        <v>67</v>
      </c>
      <c r="AF240" s="183"/>
      <c r="AG240" s="29">
        <f t="shared" si="142"/>
        <v>1884</v>
      </c>
      <c r="AH240" s="30">
        <f t="shared" si="143"/>
        <v>62.8</v>
      </c>
      <c r="AI240" s="123">
        <f t="shared" si="144"/>
        <v>75</v>
      </c>
      <c r="AJ240" s="143">
        <f t="shared" si="145"/>
        <v>53</v>
      </c>
      <c r="AK240" s="82">
        <f>('Max. Temp. Data 1897-1898'!AG237+'Min. Temp. Data 1897-1898'!AG240)/60</f>
        <v>73.816666666666663</v>
      </c>
      <c r="AL240" s="196">
        <f>AK239-AK240</f>
        <v>0.9166666666666714</v>
      </c>
      <c r="AM240" s="355"/>
    </row>
    <row r="241" spans="1:39" ht="13.8" thickBot="1" x14ac:dyDescent="0.3">
      <c r="A241" s="36" t="s">
        <v>6</v>
      </c>
      <c r="B241" s="47">
        <f t="shared" ref="B241:AE241" si="146">B239-B240</f>
        <v>4</v>
      </c>
      <c r="C241" s="48">
        <f t="shared" si="146"/>
        <v>2</v>
      </c>
      <c r="D241" s="48">
        <f t="shared" si="146"/>
        <v>5</v>
      </c>
      <c r="E241" s="48">
        <f t="shared" si="146"/>
        <v>3</v>
      </c>
      <c r="F241" s="48">
        <f t="shared" si="146"/>
        <v>1</v>
      </c>
      <c r="G241" s="40">
        <f t="shared" si="146"/>
        <v>2</v>
      </c>
      <c r="H241" s="48">
        <f t="shared" si="146"/>
        <v>-1</v>
      </c>
      <c r="I241" s="48">
        <f t="shared" si="146"/>
        <v>-3</v>
      </c>
      <c r="J241" s="48">
        <f t="shared" si="146"/>
        <v>1</v>
      </c>
      <c r="K241" s="48">
        <f t="shared" si="146"/>
        <v>2</v>
      </c>
      <c r="L241" s="40">
        <f t="shared" si="146"/>
        <v>2</v>
      </c>
      <c r="M241" s="301">
        <f t="shared" si="146"/>
        <v>-6</v>
      </c>
      <c r="N241" s="48">
        <f t="shared" si="146"/>
        <v>3</v>
      </c>
      <c r="O241" s="48">
        <f t="shared" si="146"/>
        <v>2</v>
      </c>
      <c r="P241" s="48">
        <f t="shared" si="146"/>
        <v>-2</v>
      </c>
      <c r="Q241" s="40">
        <f t="shared" si="146"/>
        <v>1</v>
      </c>
      <c r="R241" s="48">
        <f t="shared" si="146"/>
        <v>2</v>
      </c>
      <c r="S241" s="48">
        <f t="shared" si="146"/>
        <v>1</v>
      </c>
      <c r="T241" s="48">
        <f t="shared" si="146"/>
        <v>3</v>
      </c>
      <c r="U241" s="48">
        <f t="shared" si="146"/>
        <v>3</v>
      </c>
      <c r="V241" s="40">
        <f t="shared" si="146"/>
        <v>1</v>
      </c>
      <c r="W241" s="48">
        <f t="shared" si="146"/>
        <v>2</v>
      </c>
      <c r="X241" s="236">
        <f t="shared" si="146"/>
        <v>6</v>
      </c>
      <c r="Y241" s="48">
        <f t="shared" si="146"/>
        <v>3</v>
      </c>
      <c r="Z241" s="236">
        <f t="shared" si="146"/>
        <v>6</v>
      </c>
      <c r="AA241" s="40">
        <f t="shared" si="146"/>
        <v>-1</v>
      </c>
      <c r="AB241" s="48">
        <f t="shared" si="146"/>
        <v>3</v>
      </c>
      <c r="AC241" s="48">
        <f t="shared" si="146"/>
        <v>2</v>
      </c>
      <c r="AD241" s="48">
        <f t="shared" si="146"/>
        <v>1</v>
      </c>
      <c r="AE241" s="48">
        <f t="shared" si="146"/>
        <v>3</v>
      </c>
      <c r="AF241" s="183"/>
      <c r="AG241" s="25">
        <f t="shared" si="142"/>
        <v>51</v>
      </c>
      <c r="AH241" s="24">
        <f t="shared" si="143"/>
        <v>1.7</v>
      </c>
      <c r="AI241" s="137">
        <f t="shared" si="144"/>
        <v>6</v>
      </c>
      <c r="AJ241" s="146">
        <f t="shared" si="145"/>
        <v>-6</v>
      </c>
      <c r="AM241" s="355"/>
    </row>
    <row r="242" spans="1:39" x14ac:dyDescent="0.25">
      <c r="A242" s="54" t="s">
        <v>10</v>
      </c>
      <c r="B242" s="55">
        <v>60</v>
      </c>
      <c r="C242" s="56">
        <v>60</v>
      </c>
      <c r="D242" s="56">
        <v>61</v>
      </c>
      <c r="E242" s="56">
        <v>61</v>
      </c>
      <c r="F242" s="56">
        <v>61</v>
      </c>
      <c r="G242" s="57">
        <v>57</v>
      </c>
      <c r="H242" s="56">
        <v>57</v>
      </c>
      <c r="I242" s="56">
        <v>57</v>
      </c>
      <c r="J242" s="56">
        <v>65</v>
      </c>
      <c r="K242" s="56">
        <v>72</v>
      </c>
      <c r="L242" s="57">
        <v>68</v>
      </c>
      <c r="M242" s="56">
        <v>69</v>
      </c>
      <c r="N242" s="56">
        <v>69</v>
      </c>
      <c r="O242" s="56">
        <v>71</v>
      </c>
      <c r="P242" s="56">
        <v>66</v>
      </c>
      <c r="Q242" s="57">
        <v>64</v>
      </c>
      <c r="R242" s="56">
        <v>60</v>
      </c>
      <c r="S242" s="56">
        <v>59</v>
      </c>
      <c r="T242" s="56">
        <v>63</v>
      </c>
      <c r="U242" s="56">
        <v>63</v>
      </c>
      <c r="V242" s="57">
        <v>61</v>
      </c>
      <c r="W242" s="56">
        <v>56</v>
      </c>
      <c r="X242" s="56">
        <v>59</v>
      </c>
      <c r="Y242" s="56">
        <v>60</v>
      </c>
      <c r="Z242" s="56">
        <v>76</v>
      </c>
      <c r="AA242" s="57">
        <v>73</v>
      </c>
      <c r="AB242" s="56">
        <v>70</v>
      </c>
      <c r="AC242" s="56">
        <v>74</v>
      </c>
      <c r="AD242" s="56">
        <v>73</v>
      </c>
      <c r="AE242" s="56">
        <v>70</v>
      </c>
      <c r="AF242" s="183"/>
      <c r="AG242" s="58">
        <f t="shared" si="142"/>
        <v>1935</v>
      </c>
      <c r="AH242" s="20">
        <f t="shared" si="143"/>
        <v>64.5</v>
      </c>
      <c r="AI242" s="122">
        <f t="shared" si="144"/>
        <v>76</v>
      </c>
      <c r="AJ242" s="140">
        <f t="shared" si="145"/>
        <v>56</v>
      </c>
      <c r="AK242" s="82">
        <f>('Max. Temp. Data 1897-1898'!AG239+'Min. Temp. Data 1897-1898'!AG242)/60</f>
        <v>74.733333333333334</v>
      </c>
      <c r="AM242" s="355"/>
    </row>
    <row r="243" spans="1:39" x14ac:dyDescent="0.25">
      <c r="A243" s="12" t="s">
        <v>21</v>
      </c>
      <c r="B243" s="27">
        <v>56</v>
      </c>
      <c r="C243" s="9">
        <v>58</v>
      </c>
      <c r="D243" s="9">
        <v>59</v>
      </c>
      <c r="E243" s="9">
        <v>58</v>
      </c>
      <c r="F243" s="9">
        <v>61</v>
      </c>
      <c r="G243" s="21">
        <v>55</v>
      </c>
      <c r="H243" s="9">
        <v>53</v>
      </c>
      <c r="I243" s="9">
        <v>55</v>
      </c>
      <c r="J243" s="9">
        <v>68</v>
      </c>
      <c r="K243" s="9">
        <v>69</v>
      </c>
      <c r="L243" s="21">
        <v>67</v>
      </c>
      <c r="M243" s="9">
        <v>70</v>
      </c>
      <c r="N243" s="9">
        <v>67</v>
      </c>
      <c r="O243" s="9">
        <v>70</v>
      </c>
      <c r="P243" s="9">
        <v>68</v>
      </c>
      <c r="Q243" s="21">
        <v>63</v>
      </c>
      <c r="R243" s="9">
        <v>60</v>
      </c>
      <c r="S243" s="9">
        <v>59</v>
      </c>
      <c r="T243" s="9">
        <v>63</v>
      </c>
      <c r="U243" s="9">
        <v>61</v>
      </c>
      <c r="V243" s="21">
        <v>60</v>
      </c>
      <c r="W243" s="9">
        <v>53</v>
      </c>
      <c r="X243" s="9">
        <v>53</v>
      </c>
      <c r="Y243" s="9">
        <v>58</v>
      </c>
      <c r="Z243" s="9">
        <v>73</v>
      </c>
      <c r="AA243" s="21">
        <v>73</v>
      </c>
      <c r="AB243" s="9">
        <v>78</v>
      </c>
      <c r="AC243" s="9">
        <v>72</v>
      </c>
      <c r="AD243" s="9">
        <v>71</v>
      </c>
      <c r="AE243" s="9">
        <v>65</v>
      </c>
      <c r="AF243" s="183"/>
      <c r="AG243" s="29">
        <f>SUM(B243:AF243)</f>
        <v>1896</v>
      </c>
      <c r="AH243" s="30">
        <f>AVERAGE(B243:AF243)</f>
        <v>63.2</v>
      </c>
      <c r="AI243" s="123">
        <f>MAX(B243:AF243)</f>
        <v>78</v>
      </c>
      <c r="AJ243" s="143">
        <f>MIN(B243:AF243)</f>
        <v>53</v>
      </c>
      <c r="AK243" s="82">
        <f>('Max. Temp. Data 1897-1898'!AG240+'Min. Temp. Data 1897-1898'!AG243)/60</f>
        <v>73.400000000000006</v>
      </c>
      <c r="AL243" s="196">
        <f>AK242-AK243</f>
        <v>1.3333333333333286</v>
      </c>
      <c r="AM243" s="355"/>
    </row>
    <row r="244" spans="1:39" ht="13.8" thickBot="1" x14ac:dyDescent="0.3">
      <c r="A244" s="10" t="s">
        <v>6</v>
      </c>
      <c r="B244" s="47">
        <f t="shared" ref="B244:AE244" si="147">B242-B243</f>
        <v>4</v>
      </c>
      <c r="C244" s="48">
        <f t="shared" si="147"/>
        <v>2</v>
      </c>
      <c r="D244" s="48">
        <f t="shared" si="147"/>
        <v>2</v>
      </c>
      <c r="E244" s="48">
        <f t="shared" si="147"/>
        <v>3</v>
      </c>
      <c r="F244" s="48">
        <f t="shared" si="147"/>
        <v>0</v>
      </c>
      <c r="G244" s="40">
        <f t="shared" si="147"/>
        <v>2</v>
      </c>
      <c r="H244" s="48">
        <f t="shared" si="147"/>
        <v>4</v>
      </c>
      <c r="I244" s="48">
        <f t="shared" si="147"/>
        <v>2</v>
      </c>
      <c r="J244" s="48">
        <f t="shared" si="147"/>
        <v>-3</v>
      </c>
      <c r="K244" s="48">
        <f t="shared" si="147"/>
        <v>3</v>
      </c>
      <c r="L244" s="40">
        <f t="shared" si="147"/>
        <v>1</v>
      </c>
      <c r="M244" s="48">
        <f t="shared" si="147"/>
        <v>-1</v>
      </c>
      <c r="N244" s="48">
        <f t="shared" si="147"/>
        <v>2</v>
      </c>
      <c r="O244" s="48">
        <f t="shared" si="147"/>
        <v>1</v>
      </c>
      <c r="P244" s="48">
        <f t="shared" si="147"/>
        <v>-2</v>
      </c>
      <c r="Q244" s="40">
        <f t="shared" si="147"/>
        <v>1</v>
      </c>
      <c r="R244" s="48">
        <f t="shared" si="147"/>
        <v>0</v>
      </c>
      <c r="S244" s="48">
        <f t="shared" si="147"/>
        <v>0</v>
      </c>
      <c r="T244" s="48">
        <f t="shared" si="147"/>
        <v>0</v>
      </c>
      <c r="U244" s="48">
        <f t="shared" si="147"/>
        <v>2</v>
      </c>
      <c r="V244" s="40">
        <f t="shared" si="147"/>
        <v>1</v>
      </c>
      <c r="W244" s="48">
        <f t="shared" si="147"/>
        <v>3</v>
      </c>
      <c r="X244" s="236">
        <f t="shared" si="147"/>
        <v>6</v>
      </c>
      <c r="Y244" s="48">
        <f t="shared" si="147"/>
        <v>2</v>
      </c>
      <c r="Z244" s="48">
        <f t="shared" si="147"/>
        <v>3</v>
      </c>
      <c r="AA244" s="40">
        <f t="shared" si="147"/>
        <v>0</v>
      </c>
      <c r="AB244" s="301">
        <f t="shared" si="147"/>
        <v>-8</v>
      </c>
      <c r="AC244" s="48">
        <f t="shared" si="147"/>
        <v>2</v>
      </c>
      <c r="AD244" s="48">
        <f t="shared" si="147"/>
        <v>2</v>
      </c>
      <c r="AE244" s="48">
        <f t="shared" si="147"/>
        <v>5</v>
      </c>
      <c r="AF244" s="62"/>
      <c r="AG244" s="25">
        <f t="shared" si="142"/>
        <v>39</v>
      </c>
      <c r="AH244" s="24">
        <f t="shared" si="143"/>
        <v>1.3</v>
      </c>
      <c r="AI244" s="137">
        <f t="shared" si="144"/>
        <v>6</v>
      </c>
      <c r="AJ244" s="146">
        <f t="shared" si="145"/>
        <v>-8</v>
      </c>
      <c r="AM244" s="355"/>
    </row>
    <row r="245" spans="1:39" ht="15.6" x14ac:dyDescent="0.3">
      <c r="A245" s="37" t="s">
        <v>27</v>
      </c>
      <c r="B245" s="18">
        <v>1</v>
      </c>
      <c r="C245" s="11">
        <v>2</v>
      </c>
      <c r="D245" s="11">
        <v>3</v>
      </c>
      <c r="E245" s="11">
        <v>4</v>
      </c>
      <c r="F245" s="11">
        <v>5</v>
      </c>
      <c r="G245" s="19">
        <v>6</v>
      </c>
      <c r="H245" s="11">
        <v>7</v>
      </c>
      <c r="I245" s="11">
        <v>8</v>
      </c>
      <c r="J245" s="11">
        <v>9</v>
      </c>
      <c r="K245" s="11">
        <v>10</v>
      </c>
      <c r="L245" s="19">
        <v>11</v>
      </c>
      <c r="M245" s="11">
        <v>12</v>
      </c>
      <c r="N245" s="11">
        <v>13</v>
      </c>
      <c r="O245" s="11">
        <v>14</v>
      </c>
      <c r="P245" s="11">
        <v>15</v>
      </c>
      <c r="Q245" s="19">
        <v>16</v>
      </c>
      <c r="R245" s="11">
        <v>17</v>
      </c>
      <c r="S245" s="11">
        <v>18</v>
      </c>
      <c r="T245" s="11">
        <v>19</v>
      </c>
      <c r="U245" s="11">
        <v>20</v>
      </c>
      <c r="V245" s="19">
        <v>21</v>
      </c>
      <c r="W245" s="11">
        <v>22</v>
      </c>
      <c r="X245" s="11">
        <v>23</v>
      </c>
      <c r="Y245" s="11">
        <v>24</v>
      </c>
      <c r="Z245" s="11">
        <v>25</v>
      </c>
      <c r="AA245" s="19">
        <v>26</v>
      </c>
      <c r="AB245" s="11">
        <v>27</v>
      </c>
      <c r="AC245" s="11">
        <v>28</v>
      </c>
      <c r="AD245" s="11">
        <v>29</v>
      </c>
      <c r="AE245" s="11">
        <v>30</v>
      </c>
      <c r="AF245" s="11">
        <v>31</v>
      </c>
      <c r="AG245" s="8" t="s">
        <v>0</v>
      </c>
      <c r="AH245" s="6" t="s">
        <v>1</v>
      </c>
      <c r="AI245" s="131" t="s">
        <v>2</v>
      </c>
      <c r="AJ245" s="139" t="s">
        <v>3</v>
      </c>
    </row>
    <row r="246" spans="1:39" x14ac:dyDescent="0.25">
      <c r="A246" s="54" t="s">
        <v>10</v>
      </c>
      <c r="B246" s="55">
        <v>71</v>
      </c>
      <c r="C246" s="56">
        <v>74</v>
      </c>
      <c r="D246" s="56">
        <v>76</v>
      </c>
      <c r="E246" s="56">
        <v>72</v>
      </c>
      <c r="F246" s="56">
        <v>69</v>
      </c>
      <c r="G246" s="57">
        <v>67</v>
      </c>
      <c r="H246" s="56">
        <v>66</v>
      </c>
      <c r="I246" s="56">
        <v>68</v>
      </c>
      <c r="J246" s="56">
        <v>71</v>
      </c>
      <c r="K246" s="56">
        <v>65</v>
      </c>
      <c r="L246" s="57">
        <v>58</v>
      </c>
      <c r="M246" s="56">
        <v>60</v>
      </c>
      <c r="N246" s="56">
        <v>60</v>
      </c>
      <c r="O246" s="56">
        <v>69</v>
      </c>
      <c r="P246" s="56">
        <v>71</v>
      </c>
      <c r="Q246" s="57">
        <v>75</v>
      </c>
      <c r="R246" s="56">
        <v>70</v>
      </c>
      <c r="S246" s="56">
        <v>72</v>
      </c>
      <c r="T246" s="56">
        <v>72</v>
      </c>
      <c r="U246" s="56">
        <v>71</v>
      </c>
      <c r="V246" s="57">
        <v>75</v>
      </c>
      <c r="W246" s="56">
        <v>74</v>
      </c>
      <c r="X246" s="56">
        <v>73</v>
      </c>
      <c r="Y246" s="56">
        <v>70</v>
      </c>
      <c r="Z246" s="56">
        <v>71</v>
      </c>
      <c r="AA246" s="57">
        <v>74</v>
      </c>
      <c r="AB246" s="56">
        <v>74</v>
      </c>
      <c r="AC246" s="56">
        <v>73</v>
      </c>
      <c r="AD246" s="56">
        <v>74</v>
      </c>
      <c r="AE246" s="56">
        <v>74</v>
      </c>
      <c r="AF246" s="56">
        <v>73</v>
      </c>
      <c r="AG246" s="58">
        <f t="shared" ref="AG246:AG254" si="148">SUM(B246:AF246)</f>
        <v>2182</v>
      </c>
      <c r="AH246" s="20">
        <f t="shared" ref="AH246:AH254" si="149">AVERAGE(B246:AF246)</f>
        <v>70.387096774193552</v>
      </c>
      <c r="AI246" s="122">
        <f t="shared" ref="AI246:AI254" si="150">MAX(B246:AF246)</f>
        <v>76</v>
      </c>
      <c r="AJ246" s="140">
        <f t="shared" ref="AJ246:AJ254" si="151">MIN(B246:AF246)</f>
        <v>58</v>
      </c>
      <c r="AK246" s="82">
        <f>('Max. Temp. Data 1897-1898'!AG243+'Min. Temp. Data 1897-1898'!AG246)/62</f>
        <v>78.887096774193552</v>
      </c>
    </row>
    <row r="247" spans="1:39" x14ac:dyDescent="0.25">
      <c r="A247" s="12" t="s">
        <v>7</v>
      </c>
      <c r="B247" s="177" t="s">
        <v>48</v>
      </c>
      <c r="C247" s="109" t="s">
        <v>48</v>
      </c>
      <c r="D247" s="109" t="s">
        <v>48</v>
      </c>
      <c r="E247" s="109" t="s">
        <v>48</v>
      </c>
      <c r="F247" s="109" t="s">
        <v>48</v>
      </c>
      <c r="G247" s="109" t="s">
        <v>48</v>
      </c>
      <c r="H247" s="109" t="s">
        <v>48</v>
      </c>
      <c r="I247" s="109" t="s">
        <v>48</v>
      </c>
      <c r="J247" s="109" t="s">
        <v>48</v>
      </c>
      <c r="K247" s="109" t="s">
        <v>48</v>
      </c>
      <c r="L247" s="109" t="s">
        <v>48</v>
      </c>
      <c r="M247" s="109" t="s">
        <v>48</v>
      </c>
      <c r="N247" s="109" t="s">
        <v>48</v>
      </c>
      <c r="O247" s="109" t="s">
        <v>48</v>
      </c>
      <c r="P247" s="109" t="s">
        <v>48</v>
      </c>
      <c r="Q247" s="109" t="s">
        <v>48</v>
      </c>
      <c r="R247" s="109" t="s">
        <v>48</v>
      </c>
      <c r="S247" s="109" t="s">
        <v>48</v>
      </c>
      <c r="T247" s="109" t="s">
        <v>48</v>
      </c>
      <c r="U247" s="109" t="s">
        <v>48</v>
      </c>
      <c r="V247" s="109" t="s">
        <v>48</v>
      </c>
      <c r="W247" s="109" t="s">
        <v>48</v>
      </c>
      <c r="X247" s="109" t="s">
        <v>48</v>
      </c>
      <c r="Y247" s="109" t="s">
        <v>48</v>
      </c>
      <c r="Z247" s="109" t="s">
        <v>48</v>
      </c>
      <c r="AA247" s="109" t="s">
        <v>48</v>
      </c>
      <c r="AB247" s="109" t="s">
        <v>48</v>
      </c>
      <c r="AC247" s="109" t="s">
        <v>48</v>
      </c>
      <c r="AD247" s="109" t="s">
        <v>48</v>
      </c>
      <c r="AE247" s="109" t="s">
        <v>48</v>
      </c>
      <c r="AF247" s="195" t="s">
        <v>48</v>
      </c>
      <c r="AG247" s="29"/>
      <c r="AH247" s="30"/>
      <c r="AI247" s="123"/>
      <c r="AJ247" s="143"/>
      <c r="AK247" s="82">
        <f>('Max. Temp. Data 1897-1898'!AG244+'Min. Temp. Data 1897-1898'!AG247)/62</f>
        <v>0</v>
      </c>
      <c r="AL247" s="196">
        <f>AK246-AK247</f>
        <v>78.887096774193552</v>
      </c>
    </row>
    <row r="248" spans="1:39" ht="13.8" thickBot="1" x14ac:dyDescent="0.3">
      <c r="A248" s="39" t="s">
        <v>6</v>
      </c>
      <c r="B248" s="47"/>
      <c r="C248" s="48"/>
      <c r="D248" s="48"/>
      <c r="E248" s="48"/>
      <c r="F248" s="48"/>
      <c r="G248" s="40"/>
      <c r="H248" s="48"/>
      <c r="I248" s="48"/>
      <c r="J248" s="48"/>
      <c r="K248" s="48"/>
      <c r="L248" s="40"/>
      <c r="M248" s="48"/>
      <c r="N248" s="48"/>
      <c r="O248" s="48"/>
      <c r="P248" s="48"/>
      <c r="Q248" s="40"/>
      <c r="R248" s="48"/>
      <c r="S248" s="48"/>
      <c r="T248" s="48"/>
      <c r="U248" s="48"/>
      <c r="V248" s="40"/>
      <c r="W248" s="48"/>
      <c r="X248" s="48"/>
      <c r="Y248" s="48"/>
      <c r="Z248" s="48"/>
      <c r="AA248" s="40"/>
      <c r="AB248" s="48"/>
      <c r="AC248" s="48"/>
      <c r="AD248" s="48"/>
      <c r="AE248" s="48"/>
      <c r="AF248" s="48"/>
      <c r="AG248" s="25"/>
      <c r="AH248" s="24"/>
      <c r="AI248" s="137"/>
      <c r="AJ248" s="146"/>
    </row>
    <row r="249" spans="1:39" x14ac:dyDescent="0.25">
      <c r="A249" s="54" t="s">
        <v>10</v>
      </c>
      <c r="B249" s="55">
        <v>71</v>
      </c>
      <c r="C249" s="56">
        <v>74</v>
      </c>
      <c r="D249" s="56">
        <v>76</v>
      </c>
      <c r="E249" s="56">
        <v>72</v>
      </c>
      <c r="F249" s="56">
        <v>69</v>
      </c>
      <c r="G249" s="57">
        <v>67</v>
      </c>
      <c r="H249" s="56">
        <v>66</v>
      </c>
      <c r="I249" s="56">
        <v>68</v>
      </c>
      <c r="J249" s="56">
        <v>71</v>
      </c>
      <c r="K249" s="56">
        <v>65</v>
      </c>
      <c r="L249" s="57">
        <v>58</v>
      </c>
      <c r="M249" s="56">
        <v>60</v>
      </c>
      <c r="N249" s="56">
        <v>60</v>
      </c>
      <c r="O249" s="56">
        <v>69</v>
      </c>
      <c r="P249" s="56">
        <v>71</v>
      </c>
      <c r="Q249" s="57">
        <v>75</v>
      </c>
      <c r="R249" s="56">
        <v>70</v>
      </c>
      <c r="S249" s="56">
        <v>72</v>
      </c>
      <c r="T249" s="56">
        <v>72</v>
      </c>
      <c r="U249" s="56">
        <v>71</v>
      </c>
      <c r="V249" s="57">
        <v>75</v>
      </c>
      <c r="W249" s="56">
        <v>74</v>
      </c>
      <c r="X249" s="56">
        <v>73</v>
      </c>
      <c r="Y249" s="56">
        <v>70</v>
      </c>
      <c r="Z249" s="56">
        <v>71</v>
      </c>
      <c r="AA249" s="57">
        <v>74</v>
      </c>
      <c r="AB249" s="56">
        <v>74</v>
      </c>
      <c r="AC249" s="56">
        <v>73</v>
      </c>
      <c r="AD249" s="56">
        <v>74</v>
      </c>
      <c r="AE249" s="56">
        <v>74</v>
      </c>
      <c r="AF249" s="56">
        <v>73</v>
      </c>
      <c r="AG249" s="58">
        <f t="shared" si="148"/>
        <v>2182</v>
      </c>
      <c r="AH249" s="20">
        <f t="shared" si="149"/>
        <v>70.387096774193552</v>
      </c>
      <c r="AI249" s="122">
        <f t="shared" si="150"/>
        <v>76</v>
      </c>
      <c r="AJ249" s="140">
        <f t="shared" si="151"/>
        <v>58</v>
      </c>
      <c r="AK249" s="82">
        <f>('Max. Temp. Data 1897-1898'!AG246+'Min. Temp. Data 1897-1898'!AG249)/62</f>
        <v>78.887096774193552</v>
      </c>
      <c r="AM249" s="308"/>
    </row>
    <row r="250" spans="1:39" x14ac:dyDescent="0.25">
      <c r="A250" s="35" t="s">
        <v>45</v>
      </c>
      <c r="B250" s="14">
        <v>67</v>
      </c>
      <c r="C250" s="32">
        <v>72</v>
      </c>
      <c r="D250" s="32">
        <v>73</v>
      </c>
      <c r="E250" s="32">
        <v>76</v>
      </c>
      <c r="F250" s="32">
        <v>68</v>
      </c>
      <c r="G250" s="21">
        <v>65</v>
      </c>
      <c r="H250" s="32">
        <v>65</v>
      </c>
      <c r="I250" s="32">
        <v>66</v>
      </c>
      <c r="J250" s="32">
        <v>69</v>
      </c>
      <c r="K250" s="32">
        <v>66</v>
      </c>
      <c r="L250" s="21">
        <v>56</v>
      </c>
      <c r="M250" s="32">
        <v>60</v>
      </c>
      <c r="N250" s="32">
        <v>59</v>
      </c>
      <c r="O250" s="32">
        <v>67</v>
      </c>
      <c r="P250" s="32">
        <v>70</v>
      </c>
      <c r="Q250" s="21">
        <v>72</v>
      </c>
      <c r="R250" s="32">
        <v>69</v>
      </c>
      <c r="S250" s="32">
        <v>71</v>
      </c>
      <c r="T250" s="32">
        <v>75</v>
      </c>
      <c r="U250" s="32">
        <v>70</v>
      </c>
      <c r="V250" s="21">
        <v>72</v>
      </c>
      <c r="W250" s="32">
        <v>71</v>
      </c>
      <c r="X250" s="32">
        <v>71</v>
      </c>
      <c r="Y250" s="32">
        <v>69</v>
      </c>
      <c r="Z250" s="32">
        <v>69</v>
      </c>
      <c r="AA250" s="21">
        <v>71</v>
      </c>
      <c r="AB250" s="32">
        <v>74</v>
      </c>
      <c r="AC250" s="32">
        <v>72</v>
      </c>
      <c r="AD250" s="32">
        <v>73</v>
      </c>
      <c r="AE250" s="32">
        <v>73</v>
      </c>
      <c r="AF250" s="32">
        <v>71</v>
      </c>
      <c r="AG250" s="29">
        <f t="shared" si="148"/>
        <v>2142</v>
      </c>
      <c r="AH250" s="30">
        <f t="shared" si="149"/>
        <v>69.096774193548384</v>
      </c>
      <c r="AI250" s="123">
        <f t="shared" si="150"/>
        <v>76</v>
      </c>
      <c r="AJ250" s="143">
        <f t="shared" si="151"/>
        <v>56</v>
      </c>
      <c r="AK250" s="82">
        <f>('Max. Temp. Data 1897-1898'!AG247+'Min. Temp. Data 1897-1898'!AG250)/62</f>
        <v>79.354838709677423</v>
      </c>
      <c r="AL250" s="361">
        <f>AK249-AK250</f>
        <v>-0.46774193548387188</v>
      </c>
      <c r="AM250" s="308"/>
    </row>
    <row r="251" spans="1:39" ht="13.8" thickBot="1" x14ac:dyDescent="0.3">
      <c r="A251" s="39" t="s">
        <v>6</v>
      </c>
      <c r="B251" s="234">
        <f t="shared" ref="B251:AF251" si="152">B249-B250</f>
        <v>4</v>
      </c>
      <c r="C251" s="48">
        <f t="shared" si="152"/>
        <v>2</v>
      </c>
      <c r="D251" s="48">
        <f t="shared" si="152"/>
        <v>3</v>
      </c>
      <c r="E251" s="301">
        <f t="shared" si="152"/>
        <v>-4</v>
      </c>
      <c r="F251" s="48">
        <f t="shared" si="152"/>
        <v>1</v>
      </c>
      <c r="G251" s="40">
        <f t="shared" si="152"/>
        <v>2</v>
      </c>
      <c r="H251" s="48">
        <f t="shared" si="152"/>
        <v>1</v>
      </c>
      <c r="I251" s="48">
        <f t="shared" si="152"/>
        <v>2</v>
      </c>
      <c r="J251" s="48">
        <f t="shared" si="152"/>
        <v>2</v>
      </c>
      <c r="K251" s="48">
        <f t="shared" si="152"/>
        <v>-1</v>
      </c>
      <c r="L251" s="40">
        <f t="shared" si="152"/>
        <v>2</v>
      </c>
      <c r="M251" s="48">
        <f t="shared" si="152"/>
        <v>0</v>
      </c>
      <c r="N251" s="48">
        <f t="shared" si="152"/>
        <v>1</v>
      </c>
      <c r="O251" s="48">
        <f t="shared" si="152"/>
        <v>2</v>
      </c>
      <c r="P251" s="48">
        <f t="shared" si="152"/>
        <v>1</v>
      </c>
      <c r="Q251" s="40">
        <f t="shared" si="152"/>
        <v>3</v>
      </c>
      <c r="R251" s="48">
        <f t="shared" si="152"/>
        <v>1</v>
      </c>
      <c r="S251" s="48">
        <f t="shared" si="152"/>
        <v>1</v>
      </c>
      <c r="T251" s="48">
        <f t="shared" si="152"/>
        <v>-3</v>
      </c>
      <c r="U251" s="48">
        <f t="shared" si="152"/>
        <v>1</v>
      </c>
      <c r="V251" s="40">
        <f t="shared" si="152"/>
        <v>3</v>
      </c>
      <c r="W251" s="48">
        <f t="shared" si="152"/>
        <v>3</v>
      </c>
      <c r="X251" s="48">
        <f t="shared" si="152"/>
        <v>2</v>
      </c>
      <c r="Y251" s="48">
        <f t="shared" si="152"/>
        <v>1</v>
      </c>
      <c r="Z251" s="48">
        <f t="shared" si="152"/>
        <v>2</v>
      </c>
      <c r="AA251" s="40">
        <f t="shared" si="152"/>
        <v>3</v>
      </c>
      <c r="AB251" s="48">
        <f t="shared" si="152"/>
        <v>0</v>
      </c>
      <c r="AC251" s="48">
        <f t="shared" si="152"/>
        <v>1</v>
      </c>
      <c r="AD251" s="48">
        <f t="shared" si="152"/>
        <v>1</v>
      </c>
      <c r="AE251" s="48">
        <f t="shared" si="152"/>
        <v>1</v>
      </c>
      <c r="AF251" s="48">
        <f t="shared" si="152"/>
        <v>2</v>
      </c>
      <c r="AG251" s="25">
        <f t="shared" si="148"/>
        <v>40</v>
      </c>
      <c r="AH251" s="24">
        <f t="shared" si="149"/>
        <v>1.2903225806451613</v>
      </c>
      <c r="AI251" s="137">
        <f t="shared" si="150"/>
        <v>4</v>
      </c>
      <c r="AJ251" s="146">
        <f t="shared" si="151"/>
        <v>-4</v>
      </c>
      <c r="AM251" s="308"/>
    </row>
    <row r="252" spans="1:39" x14ac:dyDescent="0.25">
      <c r="A252" s="54" t="s">
        <v>10</v>
      </c>
      <c r="B252" s="55">
        <v>71</v>
      </c>
      <c r="C252" s="56">
        <v>74</v>
      </c>
      <c r="D252" s="56">
        <v>76</v>
      </c>
      <c r="E252" s="56">
        <v>72</v>
      </c>
      <c r="F252" s="56">
        <v>69</v>
      </c>
      <c r="G252" s="57">
        <v>67</v>
      </c>
      <c r="H252" s="56">
        <v>66</v>
      </c>
      <c r="I252" s="56">
        <v>68</v>
      </c>
      <c r="J252" s="56">
        <v>71</v>
      </c>
      <c r="K252" s="56">
        <v>65</v>
      </c>
      <c r="L252" s="57">
        <v>58</v>
      </c>
      <c r="M252" s="56">
        <v>60</v>
      </c>
      <c r="N252" s="56">
        <v>60</v>
      </c>
      <c r="O252" s="56">
        <v>69</v>
      </c>
      <c r="P252" s="56">
        <v>71</v>
      </c>
      <c r="Q252" s="57">
        <v>75</v>
      </c>
      <c r="R252" s="56">
        <v>70</v>
      </c>
      <c r="S252" s="56">
        <v>72</v>
      </c>
      <c r="T252" s="56">
        <v>72</v>
      </c>
      <c r="U252" s="56">
        <v>71</v>
      </c>
      <c r="V252" s="57">
        <v>75</v>
      </c>
      <c r="W252" s="56">
        <v>74</v>
      </c>
      <c r="X252" s="56">
        <v>73</v>
      </c>
      <c r="Y252" s="56">
        <v>70</v>
      </c>
      <c r="Z252" s="56">
        <v>71</v>
      </c>
      <c r="AA252" s="57">
        <v>74</v>
      </c>
      <c r="AB252" s="56">
        <v>74</v>
      </c>
      <c r="AC252" s="56">
        <v>73</v>
      </c>
      <c r="AD252" s="56">
        <v>74</v>
      </c>
      <c r="AE252" s="56">
        <v>74</v>
      </c>
      <c r="AF252" s="56">
        <v>73</v>
      </c>
      <c r="AG252" s="58">
        <f t="shared" si="148"/>
        <v>2182</v>
      </c>
      <c r="AH252" s="20">
        <f t="shared" si="149"/>
        <v>70.387096774193552</v>
      </c>
      <c r="AI252" s="122">
        <f t="shared" si="150"/>
        <v>76</v>
      </c>
      <c r="AJ252" s="140">
        <f t="shared" si="151"/>
        <v>58</v>
      </c>
      <c r="AK252" s="82">
        <f>('Max. Temp. Data 1897-1898'!AG249+'Min. Temp. Data 1897-1898'!AG252)/62</f>
        <v>78.887096774193552</v>
      </c>
      <c r="AM252" s="355"/>
    </row>
    <row r="253" spans="1:39" x14ac:dyDescent="0.25">
      <c r="A253" s="12" t="s">
        <v>12</v>
      </c>
      <c r="B253" s="14">
        <v>76</v>
      </c>
      <c r="C253" s="32">
        <v>75</v>
      </c>
      <c r="D253" s="32">
        <v>72</v>
      </c>
      <c r="E253" s="32">
        <v>72</v>
      </c>
      <c r="F253" s="32">
        <v>68</v>
      </c>
      <c r="G253" s="21">
        <v>65</v>
      </c>
      <c r="H253" s="32">
        <v>65</v>
      </c>
      <c r="I253" s="32">
        <v>64</v>
      </c>
      <c r="J253" s="32">
        <v>70</v>
      </c>
      <c r="K253" s="32">
        <v>64</v>
      </c>
      <c r="L253" s="21">
        <v>55</v>
      </c>
      <c r="M253" s="32">
        <v>57</v>
      </c>
      <c r="N253" s="32">
        <v>59</v>
      </c>
      <c r="O253" s="32">
        <v>65</v>
      </c>
      <c r="P253" s="32">
        <v>73</v>
      </c>
      <c r="Q253" s="21">
        <v>72</v>
      </c>
      <c r="R253" s="32">
        <v>70</v>
      </c>
      <c r="S253" s="32">
        <v>70</v>
      </c>
      <c r="T253" s="32">
        <v>74</v>
      </c>
      <c r="U253" s="32">
        <v>72</v>
      </c>
      <c r="V253" s="21">
        <v>72</v>
      </c>
      <c r="W253" s="32">
        <v>72</v>
      </c>
      <c r="X253" s="32">
        <v>72</v>
      </c>
      <c r="Y253" s="32">
        <v>68</v>
      </c>
      <c r="Z253" s="32">
        <v>71</v>
      </c>
      <c r="AA253" s="21">
        <v>73</v>
      </c>
      <c r="AB253" s="32">
        <v>74</v>
      </c>
      <c r="AC253" s="32">
        <v>73</v>
      </c>
      <c r="AD253" s="32">
        <v>73</v>
      </c>
      <c r="AE253" s="32">
        <v>73</v>
      </c>
      <c r="AF253" s="32">
        <v>72</v>
      </c>
      <c r="AG253" s="29">
        <f t="shared" si="148"/>
        <v>2151</v>
      </c>
      <c r="AH253" s="30">
        <f t="shared" si="149"/>
        <v>69.387096774193552</v>
      </c>
      <c r="AI253" s="123">
        <f t="shared" si="150"/>
        <v>76</v>
      </c>
      <c r="AJ253" s="143">
        <f t="shared" si="151"/>
        <v>55</v>
      </c>
      <c r="AK253" s="82">
        <f>('Max. Temp. Data 1897-1898'!AG250+'Min. Temp. Data 1897-1898'!AG253)/62</f>
        <v>77.741935483870961</v>
      </c>
      <c r="AL253" s="196">
        <f>AK252-AK253</f>
        <v>1.1451612903225907</v>
      </c>
      <c r="AM253" s="355"/>
    </row>
    <row r="254" spans="1:39" ht="13.8" thickBot="1" x14ac:dyDescent="0.3">
      <c r="A254" s="36" t="s">
        <v>6</v>
      </c>
      <c r="B254" s="302">
        <f t="shared" ref="B254:AF254" si="153">B252-B253</f>
        <v>-5</v>
      </c>
      <c r="C254" s="48">
        <f t="shared" si="153"/>
        <v>-1</v>
      </c>
      <c r="D254" s="236">
        <f t="shared" si="153"/>
        <v>4</v>
      </c>
      <c r="E254" s="48">
        <f t="shared" si="153"/>
        <v>0</v>
      </c>
      <c r="F254" s="48">
        <f t="shared" si="153"/>
        <v>1</v>
      </c>
      <c r="G254" s="40">
        <f t="shared" si="153"/>
        <v>2</v>
      </c>
      <c r="H254" s="48">
        <f t="shared" si="153"/>
        <v>1</v>
      </c>
      <c r="I254" s="236">
        <f t="shared" si="153"/>
        <v>4</v>
      </c>
      <c r="J254" s="48">
        <f t="shared" si="153"/>
        <v>1</v>
      </c>
      <c r="K254" s="48">
        <f t="shared" si="153"/>
        <v>1</v>
      </c>
      <c r="L254" s="40">
        <f t="shared" si="153"/>
        <v>3</v>
      </c>
      <c r="M254" s="48">
        <f t="shared" si="153"/>
        <v>3</v>
      </c>
      <c r="N254" s="48">
        <f t="shared" si="153"/>
        <v>1</v>
      </c>
      <c r="O254" s="236">
        <f t="shared" si="153"/>
        <v>4</v>
      </c>
      <c r="P254" s="48">
        <f t="shared" si="153"/>
        <v>-2</v>
      </c>
      <c r="Q254" s="40">
        <f t="shared" si="153"/>
        <v>3</v>
      </c>
      <c r="R254" s="48">
        <f t="shared" si="153"/>
        <v>0</v>
      </c>
      <c r="S254" s="48">
        <f t="shared" si="153"/>
        <v>2</v>
      </c>
      <c r="T254" s="48">
        <f t="shared" si="153"/>
        <v>-2</v>
      </c>
      <c r="U254" s="48">
        <f t="shared" si="153"/>
        <v>-1</v>
      </c>
      <c r="V254" s="40">
        <f t="shared" si="153"/>
        <v>3</v>
      </c>
      <c r="W254" s="48">
        <f t="shared" si="153"/>
        <v>2</v>
      </c>
      <c r="X254" s="48">
        <f t="shared" si="153"/>
        <v>1</v>
      </c>
      <c r="Y254" s="48">
        <f t="shared" si="153"/>
        <v>2</v>
      </c>
      <c r="Z254" s="48">
        <f t="shared" si="153"/>
        <v>0</v>
      </c>
      <c r="AA254" s="40">
        <f t="shared" si="153"/>
        <v>1</v>
      </c>
      <c r="AB254" s="48">
        <f t="shared" si="153"/>
        <v>0</v>
      </c>
      <c r="AC254" s="48">
        <f t="shared" si="153"/>
        <v>0</v>
      </c>
      <c r="AD254" s="48">
        <f t="shared" si="153"/>
        <v>1</v>
      </c>
      <c r="AE254" s="48">
        <f t="shared" si="153"/>
        <v>1</v>
      </c>
      <c r="AF254" s="48">
        <f t="shared" si="153"/>
        <v>1</v>
      </c>
      <c r="AG254" s="25">
        <f t="shared" si="148"/>
        <v>31</v>
      </c>
      <c r="AH254" s="24">
        <f t="shared" si="149"/>
        <v>1</v>
      </c>
      <c r="AI254" s="137">
        <f t="shared" si="150"/>
        <v>4</v>
      </c>
      <c r="AJ254" s="146">
        <f t="shared" si="151"/>
        <v>-5</v>
      </c>
      <c r="AM254" s="355"/>
    </row>
    <row r="255" spans="1:39" ht="15.6" x14ac:dyDescent="0.3">
      <c r="A255" s="37" t="s">
        <v>28</v>
      </c>
      <c r="B255" s="18">
        <v>1</v>
      </c>
      <c r="C255" s="11">
        <v>2</v>
      </c>
      <c r="D255" s="11">
        <v>3</v>
      </c>
      <c r="E255" s="11">
        <v>4</v>
      </c>
      <c r="F255" s="11">
        <v>5</v>
      </c>
      <c r="G255" s="19">
        <v>6</v>
      </c>
      <c r="H255" s="11">
        <v>7</v>
      </c>
      <c r="I255" s="11">
        <v>8</v>
      </c>
      <c r="J255" s="11">
        <v>9</v>
      </c>
      <c r="K255" s="11">
        <v>10</v>
      </c>
      <c r="L255" s="19">
        <v>11</v>
      </c>
      <c r="M255" s="11">
        <v>12</v>
      </c>
      <c r="N255" s="11">
        <v>13</v>
      </c>
      <c r="O255" s="11">
        <v>14</v>
      </c>
      <c r="P255" s="11">
        <v>15</v>
      </c>
      <c r="Q255" s="19">
        <v>16</v>
      </c>
      <c r="R255" s="11">
        <v>17</v>
      </c>
      <c r="S255" s="11">
        <v>18</v>
      </c>
      <c r="T255" s="11">
        <v>19</v>
      </c>
      <c r="U255" s="11">
        <v>20</v>
      </c>
      <c r="V255" s="19">
        <v>21</v>
      </c>
      <c r="W255" s="11">
        <v>22</v>
      </c>
      <c r="X255" s="11">
        <v>23</v>
      </c>
      <c r="Y255" s="11">
        <v>24</v>
      </c>
      <c r="Z255" s="11">
        <v>25</v>
      </c>
      <c r="AA255" s="19">
        <v>26</v>
      </c>
      <c r="AB255" s="11">
        <v>27</v>
      </c>
      <c r="AC255" s="11">
        <v>28</v>
      </c>
      <c r="AD255" s="11">
        <v>29</v>
      </c>
      <c r="AE255" s="11">
        <v>30</v>
      </c>
      <c r="AF255" s="11">
        <v>31</v>
      </c>
      <c r="AG255" s="8" t="s">
        <v>0</v>
      </c>
      <c r="AH255" s="6" t="s">
        <v>1</v>
      </c>
      <c r="AI255" s="131" t="s">
        <v>2</v>
      </c>
      <c r="AJ255" s="139" t="s">
        <v>3</v>
      </c>
    </row>
    <row r="256" spans="1:39" x14ac:dyDescent="0.25">
      <c r="A256" s="54" t="s">
        <v>10</v>
      </c>
      <c r="B256" s="55">
        <v>72</v>
      </c>
      <c r="C256" s="56">
        <v>74</v>
      </c>
      <c r="D256" s="56">
        <v>73</v>
      </c>
      <c r="E256" s="56">
        <v>71</v>
      </c>
      <c r="F256" s="56">
        <v>68</v>
      </c>
      <c r="G256" s="57">
        <v>68</v>
      </c>
      <c r="H256" s="56">
        <v>74</v>
      </c>
      <c r="I256" s="56">
        <v>76</v>
      </c>
      <c r="J256" s="56">
        <v>73</v>
      </c>
      <c r="K256" s="56">
        <v>67</v>
      </c>
      <c r="L256" s="57">
        <v>67</v>
      </c>
      <c r="M256" s="56">
        <v>70</v>
      </c>
      <c r="N256" s="56">
        <v>70</v>
      </c>
      <c r="O256" s="56">
        <v>68</v>
      </c>
      <c r="P256" s="56">
        <v>68</v>
      </c>
      <c r="Q256" s="57">
        <v>68</v>
      </c>
      <c r="R256" s="56">
        <v>70</v>
      </c>
      <c r="S256" s="56">
        <v>70</v>
      </c>
      <c r="T256" s="56">
        <v>72</v>
      </c>
      <c r="U256" s="56">
        <v>70</v>
      </c>
      <c r="V256" s="57">
        <v>70</v>
      </c>
      <c r="W256" s="56">
        <v>65</v>
      </c>
      <c r="X256" s="56">
        <v>71</v>
      </c>
      <c r="Y256" s="56">
        <v>73</v>
      </c>
      <c r="Z256" s="56">
        <v>70</v>
      </c>
      <c r="AA256" s="57">
        <v>70</v>
      </c>
      <c r="AB256" s="56">
        <v>69</v>
      </c>
      <c r="AC256" s="56">
        <v>66</v>
      </c>
      <c r="AD256" s="56">
        <v>68</v>
      </c>
      <c r="AE256" s="56">
        <v>71</v>
      </c>
      <c r="AF256" s="56">
        <v>71</v>
      </c>
      <c r="AG256" s="58">
        <f t="shared" ref="AG256:AG264" si="154">SUM(B256:AF256)</f>
        <v>2173</v>
      </c>
      <c r="AH256" s="20">
        <f t="shared" ref="AH256:AH264" si="155">AVERAGE(B256:AF256)</f>
        <v>70.096774193548384</v>
      </c>
      <c r="AI256" s="122">
        <f t="shared" ref="AI256:AI264" si="156">MAX(B256:AF256)</f>
        <v>76</v>
      </c>
      <c r="AJ256" s="140">
        <f t="shared" ref="AJ256:AJ264" si="157">MIN(B256:AF256)</f>
        <v>65</v>
      </c>
      <c r="AK256" s="82">
        <f>('Max. Temp. Data 1897-1898'!AG253+'Min. Temp. Data 1897-1898'!AG256)/62</f>
        <v>78.854838709677423</v>
      </c>
      <c r="AM256" s="308"/>
    </row>
    <row r="257" spans="1:39" x14ac:dyDescent="0.25">
      <c r="A257" s="12" t="s">
        <v>7</v>
      </c>
      <c r="B257" s="15">
        <v>72</v>
      </c>
      <c r="C257" s="3">
        <v>73</v>
      </c>
      <c r="D257" s="3">
        <v>75</v>
      </c>
      <c r="E257" s="3">
        <v>76</v>
      </c>
      <c r="F257" s="3">
        <v>66</v>
      </c>
      <c r="G257" s="22">
        <v>63</v>
      </c>
      <c r="H257" s="3">
        <v>68</v>
      </c>
      <c r="I257" s="3">
        <v>70</v>
      </c>
      <c r="J257" s="3">
        <v>75</v>
      </c>
      <c r="K257" s="3">
        <v>70</v>
      </c>
      <c r="L257" s="22">
        <v>66</v>
      </c>
      <c r="M257" s="3">
        <v>67</v>
      </c>
      <c r="N257" s="3">
        <v>68</v>
      </c>
      <c r="O257" s="3">
        <v>66</v>
      </c>
      <c r="P257" s="3">
        <v>68</v>
      </c>
      <c r="Q257" s="22">
        <v>66</v>
      </c>
      <c r="R257" s="3">
        <v>70</v>
      </c>
      <c r="S257" s="3">
        <v>70</v>
      </c>
      <c r="T257" s="3">
        <v>74</v>
      </c>
      <c r="U257" s="3">
        <v>68</v>
      </c>
      <c r="V257" s="22">
        <v>65</v>
      </c>
      <c r="W257" s="3">
        <v>65</v>
      </c>
      <c r="X257" s="3">
        <v>70</v>
      </c>
      <c r="Y257" s="3">
        <v>70</v>
      </c>
      <c r="Z257" s="3">
        <v>70</v>
      </c>
      <c r="AA257" s="22">
        <v>68</v>
      </c>
      <c r="AB257" s="3">
        <v>67</v>
      </c>
      <c r="AC257" s="3">
        <v>65</v>
      </c>
      <c r="AD257" s="3">
        <v>66</v>
      </c>
      <c r="AE257" s="3">
        <v>71</v>
      </c>
      <c r="AF257" s="9">
        <v>73</v>
      </c>
      <c r="AG257" s="29">
        <f t="shared" si="154"/>
        <v>2141</v>
      </c>
      <c r="AH257" s="30">
        <f t="shared" si="155"/>
        <v>69.064516129032256</v>
      </c>
      <c r="AI257" s="123">
        <f t="shared" si="156"/>
        <v>76</v>
      </c>
      <c r="AJ257" s="143">
        <f t="shared" si="157"/>
        <v>63</v>
      </c>
      <c r="AK257" s="82">
        <f>('Max. Temp. Data 1897-1898'!AG254+'Min. Temp. Data 1897-1898'!AG257)/62</f>
        <v>79.064516129032256</v>
      </c>
      <c r="AL257" s="361">
        <f>AK256-AK257</f>
        <v>-0.20967741935483275</v>
      </c>
      <c r="AM257" s="308"/>
    </row>
    <row r="258" spans="1:39" ht="13.8" thickBot="1" x14ac:dyDescent="0.3">
      <c r="A258" s="36" t="s">
        <v>6</v>
      </c>
      <c r="B258" s="47">
        <f t="shared" ref="B258:AF258" si="158">B256-B257</f>
        <v>0</v>
      </c>
      <c r="C258" s="48">
        <f t="shared" si="158"/>
        <v>1</v>
      </c>
      <c r="D258" s="48">
        <f t="shared" si="158"/>
        <v>-2</v>
      </c>
      <c r="E258" s="301">
        <f t="shared" si="158"/>
        <v>-5</v>
      </c>
      <c r="F258" s="48">
        <f t="shared" si="158"/>
        <v>2</v>
      </c>
      <c r="G258" s="40">
        <f t="shared" si="158"/>
        <v>5</v>
      </c>
      <c r="H258" s="236">
        <f t="shared" si="158"/>
        <v>6</v>
      </c>
      <c r="I258" s="236">
        <f t="shared" si="158"/>
        <v>6</v>
      </c>
      <c r="J258" s="48">
        <f t="shared" si="158"/>
        <v>-2</v>
      </c>
      <c r="K258" s="48">
        <f t="shared" si="158"/>
        <v>-3</v>
      </c>
      <c r="L258" s="40">
        <f t="shared" si="158"/>
        <v>1</v>
      </c>
      <c r="M258" s="48">
        <f t="shared" si="158"/>
        <v>3</v>
      </c>
      <c r="N258" s="48">
        <f t="shared" si="158"/>
        <v>2</v>
      </c>
      <c r="O258" s="48">
        <f t="shared" si="158"/>
        <v>2</v>
      </c>
      <c r="P258" s="48">
        <f t="shared" si="158"/>
        <v>0</v>
      </c>
      <c r="Q258" s="40">
        <f t="shared" si="158"/>
        <v>2</v>
      </c>
      <c r="R258" s="48">
        <f t="shared" si="158"/>
        <v>0</v>
      </c>
      <c r="S258" s="48">
        <f t="shared" si="158"/>
        <v>0</v>
      </c>
      <c r="T258" s="48">
        <f t="shared" si="158"/>
        <v>-2</v>
      </c>
      <c r="U258" s="48">
        <f t="shared" si="158"/>
        <v>2</v>
      </c>
      <c r="V258" s="40">
        <f t="shared" si="158"/>
        <v>5</v>
      </c>
      <c r="W258" s="48">
        <f t="shared" si="158"/>
        <v>0</v>
      </c>
      <c r="X258" s="48">
        <f t="shared" si="158"/>
        <v>1</v>
      </c>
      <c r="Y258" s="48">
        <f t="shared" si="158"/>
        <v>3</v>
      </c>
      <c r="Z258" s="48">
        <f t="shared" si="158"/>
        <v>0</v>
      </c>
      <c r="AA258" s="40">
        <f t="shared" si="158"/>
        <v>2</v>
      </c>
      <c r="AB258" s="48">
        <f t="shared" si="158"/>
        <v>2</v>
      </c>
      <c r="AC258" s="48">
        <f t="shared" si="158"/>
        <v>1</v>
      </c>
      <c r="AD258" s="48">
        <f t="shared" si="158"/>
        <v>2</v>
      </c>
      <c r="AE258" s="48">
        <f t="shared" si="158"/>
        <v>0</v>
      </c>
      <c r="AF258" s="48">
        <f t="shared" si="158"/>
        <v>-2</v>
      </c>
      <c r="AG258" s="25">
        <f t="shared" si="154"/>
        <v>32</v>
      </c>
      <c r="AH258" s="24">
        <f t="shared" si="155"/>
        <v>1.032258064516129</v>
      </c>
      <c r="AI258" s="137">
        <f t="shared" si="156"/>
        <v>6</v>
      </c>
      <c r="AJ258" s="146">
        <f t="shared" si="157"/>
        <v>-5</v>
      </c>
      <c r="AM258" s="308"/>
    </row>
    <row r="259" spans="1:39" x14ac:dyDescent="0.25">
      <c r="A259" s="54" t="s">
        <v>10</v>
      </c>
      <c r="B259" s="55">
        <v>72</v>
      </c>
      <c r="C259" s="56">
        <v>74</v>
      </c>
      <c r="D259" s="56">
        <v>73</v>
      </c>
      <c r="E259" s="56">
        <v>71</v>
      </c>
      <c r="F259" s="56">
        <v>68</v>
      </c>
      <c r="G259" s="57">
        <v>68</v>
      </c>
      <c r="H259" s="56">
        <v>74</v>
      </c>
      <c r="I259" s="56">
        <v>76</v>
      </c>
      <c r="J259" s="56">
        <v>73</v>
      </c>
      <c r="K259" s="56">
        <v>67</v>
      </c>
      <c r="L259" s="57">
        <v>67</v>
      </c>
      <c r="M259" s="56">
        <v>70</v>
      </c>
      <c r="N259" s="56">
        <v>70</v>
      </c>
      <c r="O259" s="56">
        <v>68</v>
      </c>
      <c r="P259" s="56">
        <v>68</v>
      </c>
      <c r="Q259" s="57">
        <v>68</v>
      </c>
      <c r="R259" s="56">
        <v>70</v>
      </c>
      <c r="S259" s="56">
        <v>70</v>
      </c>
      <c r="T259" s="56">
        <v>72</v>
      </c>
      <c r="U259" s="56">
        <v>70</v>
      </c>
      <c r="V259" s="57">
        <v>70</v>
      </c>
      <c r="W259" s="56">
        <v>65</v>
      </c>
      <c r="X259" s="56">
        <v>71</v>
      </c>
      <c r="Y259" s="56">
        <v>73</v>
      </c>
      <c r="Z259" s="56">
        <v>70</v>
      </c>
      <c r="AA259" s="57">
        <v>70</v>
      </c>
      <c r="AB259" s="56">
        <v>69</v>
      </c>
      <c r="AC259" s="56">
        <v>66</v>
      </c>
      <c r="AD259" s="56">
        <v>68</v>
      </c>
      <c r="AE259" s="56">
        <v>71</v>
      </c>
      <c r="AF259" s="56">
        <v>71</v>
      </c>
      <c r="AG259" s="58">
        <f t="shared" si="154"/>
        <v>2173</v>
      </c>
      <c r="AH259" s="20">
        <f t="shared" si="155"/>
        <v>70.096774193548384</v>
      </c>
      <c r="AI259" s="122">
        <f t="shared" si="156"/>
        <v>76</v>
      </c>
      <c r="AJ259" s="140">
        <f t="shared" si="157"/>
        <v>65</v>
      </c>
      <c r="AK259" s="82">
        <f>('Max. Temp. Data 1897-1898'!AG256+'Min. Temp. Data 1897-1898'!AG259)/62</f>
        <v>78.854838709677423</v>
      </c>
      <c r="AM259" s="308"/>
    </row>
    <row r="260" spans="1:39" x14ac:dyDescent="0.25">
      <c r="A260" s="35" t="s">
        <v>45</v>
      </c>
      <c r="B260" s="14">
        <v>69</v>
      </c>
      <c r="C260" s="32">
        <v>70</v>
      </c>
      <c r="D260" s="32">
        <v>71</v>
      </c>
      <c r="E260" s="32">
        <v>69</v>
      </c>
      <c r="F260" s="32">
        <v>64</v>
      </c>
      <c r="G260" s="21">
        <v>63</v>
      </c>
      <c r="H260" s="32">
        <v>59</v>
      </c>
      <c r="I260" s="32">
        <v>74</v>
      </c>
      <c r="J260" s="32">
        <v>75</v>
      </c>
      <c r="K260" s="32">
        <v>70</v>
      </c>
      <c r="L260" s="21">
        <v>65</v>
      </c>
      <c r="M260" s="32">
        <v>69</v>
      </c>
      <c r="N260" s="32">
        <v>70</v>
      </c>
      <c r="O260" s="32">
        <v>70</v>
      </c>
      <c r="P260" s="32">
        <v>68</v>
      </c>
      <c r="Q260" s="21">
        <v>67</v>
      </c>
      <c r="R260" s="32">
        <v>69</v>
      </c>
      <c r="S260" s="32">
        <v>70</v>
      </c>
      <c r="T260" s="32">
        <v>72</v>
      </c>
      <c r="U260" s="32">
        <v>67</v>
      </c>
      <c r="V260" s="21">
        <v>68</v>
      </c>
      <c r="W260" s="32">
        <v>63</v>
      </c>
      <c r="X260" s="32">
        <v>66</v>
      </c>
      <c r="Y260" s="32">
        <v>72</v>
      </c>
      <c r="Z260" s="32">
        <v>74</v>
      </c>
      <c r="AA260" s="21">
        <v>68</v>
      </c>
      <c r="AB260" s="32">
        <v>67</v>
      </c>
      <c r="AC260" s="32">
        <v>65</v>
      </c>
      <c r="AD260" s="32">
        <v>67</v>
      </c>
      <c r="AE260" s="32">
        <v>68</v>
      </c>
      <c r="AF260" s="32">
        <v>70</v>
      </c>
      <c r="AG260" s="29">
        <f t="shared" si="154"/>
        <v>2119</v>
      </c>
      <c r="AH260" s="30">
        <f t="shared" si="155"/>
        <v>68.354838709677423</v>
      </c>
      <c r="AI260" s="123">
        <f t="shared" si="156"/>
        <v>75</v>
      </c>
      <c r="AJ260" s="143">
        <f t="shared" si="157"/>
        <v>59</v>
      </c>
      <c r="AK260" s="82">
        <f>('Max. Temp. Data 1897-1898'!AG257+'Min. Temp. Data 1897-1898'!AG260)/62</f>
        <v>78.935483870967744</v>
      </c>
      <c r="AL260" s="361">
        <f>AK259-AK260</f>
        <v>-8.0645161290320289E-2</v>
      </c>
      <c r="AM260" s="308"/>
    </row>
    <row r="261" spans="1:39" ht="13.8" thickBot="1" x14ac:dyDescent="0.3">
      <c r="A261" s="39" t="s">
        <v>6</v>
      </c>
      <c r="B261" s="47">
        <f t="shared" ref="B261:AF261" si="159">B259-B260</f>
        <v>3</v>
      </c>
      <c r="C261" s="48">
        <f t="shared" si="159"/>
        <v>4</v>
      </c>
      <c r="D261" s="48">
        <f t="shared" si="159"/>
        <v>2</v>
      </c>
      <c r="E261" s="48">
        <f t="shared" si="159"/>
        <v>2</v>
      </c>
      <c r="F261" s="48">
        <f t="shared" si="159"/>
        <v>4</v>
      </c>
      <c r="G261" s="40">
        <f t="shared" si="159"/>
        <v>5</v>
      </c>
      <c r="H261" s="236">
        <f t="shared" si="159"/>
        <v>15</v>
      </c>
      <c r="I261" s="48">
        <f t="shared" si="159"/>
        <v>2</v>
      </c>
      <c r="J261" s="48">
        <f t="shared" si="159"/>
        <v>-2</v>
      </c>
      <c r="K261" s="48">
        <f t="shared" si="159"/>
        <v>-3</v>
      </c>
      <c r="L261" s="40">
        <f t="shared" si="159"/>
        <v>2</v>
      </c>
      <c r="M261" s="48">
        <f t="shared" si="159"/>
        <v>1</v>
      </c>
      <c r="N261" s="48">
        <f t="shared" si="159"/>
        <v>0</v>
      </c>
      <c r="O261" s="48">
        <f t="shared" si="159"/>
        <v>-2</v>
      </c>
      <c r="P261" s="48">
        <f t="shared" si="159"/>
        <v>0</v>
      </c>
      <c r="Q261" s="40">
        <f t="shared" si="159"/>
        <v>1</v>
      </c>
      <c r="R261" s="48">
        <f t="shared" si="159"/>
        <v>1</v>
      </c>
      <c r="S261" s="48">
        <f t="shared" si="159"/>
        <v>0</v>
      </c>
      <c r="T261" s="48">
        <f t="shared" si="159"/>
        <v>0</v>
      </c>
      <c r="U261" s="48">
        <f t="shared" si="159"/>
        <v>3</v>
      </c>
      <c r="V261" s="40">
        <f t="shared" si="159"/>
        <v>2</v>
      </c>
      <c r="W261" s="48">
        <f t="shared" si="159"/>
        <v>2</v>
      </c>
      <c r="X261" s="48">
        <f t="shared" si="159"/>
        <v>5</v>
      </c>
      <c r="Y261" s="48">
        <f t="shared" si="159"/>
        <v>1</v>
      </c>
      <c r="Z261" s="301">
        <f t="shared" si="159"/>
        <v>-4</v>
      </c>
      <c r="AA261" s="40">
        <f t="shared" si="159"/>
        <v>2</v>
      </c>
      <c r="AB261" s="48">
        <f t="shared" si="159"/>
        <v>2</v>
      </c>
      <c r="AC261" s="48">
        <f t="shared" si="159"/>
        <v>1</v>
      </c>
      <c r="AD261" s="48">
        <f t="shared" si="159"/>
        <v>1</v>
      </c>
      <c r="AE261" s="48">
        <f t="shared" si="159"/>
        <v>3</v>
      </c>
      <c r="AF261" s="48">
        <f t="shared" si="159"/>
        <v>1</v>
      </c>
      <c r="AG261" s="25">
        <f t="shared" si="154"/>
        <v>54</v>
      </c>
      <c r="AH261" s="24">
        <f t="shared" si="155"/>
        <v>1.7419354838709677</v>
      </c>
      <c r="AI261" s="137">
        <f t="shared" si="156"/>
        <v>15</v>
      </c>
      <c r="AJ261" s="146">
        <f t="shared" si="157"/>
        <v>-4</v>
      </c>
      <c r="AM261" s="355"/>
    </row>
    <row r="262" spans="1:39" x14ac:dyDescent="0.25">
      <c r="A262" s="54" t="s">
        <v>10</v>
      </c>
      <c r="B262" s="55">
        <v>72</v>
      </c>
      <c r="C262" s="56">
        <v>74</v>
      </c>
      <c r="D262" s="56">
        <v>73</v>
      </c>
      <c r="E262" s="56">
        <v>71</v>
      </c>
      <c r="F262" s="56">
        <v>68</v>
      </c>
      <c r="G262" s="57">
        <v>68</v>
      </c>
      <c r="H262" s="56">
        <v>74</v>
      </c>
      <c r="I262" s="56">
        <v>76</v>
      </c>
      <c r="J262" s="56">
        <v>73</v>
      </c>
      <c r="K262" s="56">
        <v>67</v>
      </c>
      <c r="L262" s="57">
        <v>67</v>
      </c>
      <c r="M262" s="56">
        <v>70</v>
      </c>
      <c r="N262" s="56">
        <v>70</v>
      </c>
      <c r="O262" s="56">
        <v>68</v>
      </c>
      <c r="P262" s="56">
        <v>68</v>
      </c>
      <c r="Q262" s="57">
        <v>68</v>
      </c>
      <c r="R262" s="56">
        <v>70</v>
      </c>
      <c r="S262" s="56">
        <v>70</v>
      </c>
      <c r="T262" s="56">
        <v>72</v>
      </c>
      <c r="U262" s="56">
        <v>70</v>
      </c>
      <c r="V262" s="57">
        <v>70</v>
      </c>
      <c r="W262" s="56">
        <v>65</v>
      </c>
      <c r="X262" s="56">
        <v>71</v>
      </c>
      <c r="Y262" s="56">
        <v>73</v>
      </c>
      <c r="Z262" s="56">
        <v>70</v>
      </c>
      <c r="AA262" s="57">
        <v>70</v>
      </c>
      <c r="AB262" s="56">
        <v>69</v>
      </c>
      <c r="AC262" s="56">
        <v>66</v>
      </c>
      <c r="AD262" s="56">
        <v>68</v>
      </c>
      <c r="AE262" s="56">
        <v>71</v>
      </c>
      <c r="AF262" s="56">
        <v>71</v>
      </c>
      <c r="AG262" s="58">
        <f t="shared" si="154"/>
        <v>2173</v>
      </c>
      <c r="AH262" s="20">
        <f t="shared" si="155"/>
        <v>70.096774193548384</v>
      </c>
      <c r="AI262" s="122">
        <f t="shared" si="156"/>
        <v>76</v>
      </c>
      <c r="AJ262" s="140">
        <f t="shared" si="157"/>
        <v>65</v>
      </c>
      <c r="AK262" s="82">
        <f>('Max. Temp. Data 1897-1898'!AG259+'Min. Temp. Data 1897-1898'!AG262)/62</f>
        <v>78.854838709677423</v>
      </c>
      <c r="AM262" s="355"/>
    </row>
    <row r="263" spans="1:39" x14ac:dyDescent="0.25">
      <c r="A263" s="12" t="s">
        <v>12</v>
      </c>
      <c r="B263" s="14">
        <v>70</v>
      </c>
      <c r="C263" s="32">
        <v>71</v>
      </c>
      <c r="D263" s="32">
        <v>73</v>
      </c>
      <c r="E263" s="32">
        <v>73</v>
      </c>
      <c r="F263" s="32">
        <v>65</v>
      </c>
      <c r="G263" s="21">
        <v>62</v>
      </c>
      <c r="H263" s="32">
        <v>71</v>
      </c>
      <c r="I263" s="32">
        <v>74</v>
      </c>
      <c r="J263" s="32">
        <v>73</v>
      </c>
      <c r="K263" s="32">
        <v>68</v>
      </c>
      <c r="L263" s="21">
        <v>65</v>
      </c>
      <c r="M263" s="32">
        <v>70</v>
      </c>
      <c r="N263" s="32">
        <v>68</v>
      </c>
      <c r="O263" s="32">
        <v>70</v>
      </c>
      <c r="P263" s="32">
        <v>66</v>
      </c>
      <c r="Q263" s="21">
        <v>67</v>
      </c>
      <c r="R263" s="32">
        <v>63</v>
      </c>
      <c r="S263" s="32">
        <v>68</v>
      </c>
      <c r="T263" s="32">
        <v>73</v>
      </c>
      <c r="U263" s="32">
        <v>72</v>
      </c>
      <c r="V263" s="21">
        <v>68</v>
      </c>
      <c r="W263" s="32">
        <v>60</v>
      </c>
      <c r="X263" s="32">
        <v>69</v>
      </c>
      <c r="Y263" s="32">
        <v>73</v>
      </c>
      <c r="Z263" s="32">
        <v>69</v>
      </c>
      <c r="AA263" s="21">
        <v>68</v>
      </c>
      <c r="AB263" s="32">
        <v>67</v>
      </c>
      <c r="AC263" s="32">
        <v>63</v>
      </c>
      <c r="AD263" s="32">
        <v>63</v>
      </c>
      <c r="AE263" s="32">
        <v>70</v>
      </c>
      <c r="AF263" s="32">
        <v>69</v>
      </c>
      <c r="AG263" s="29">
        <f t="shared" si="154"/>
        <v>2121</v>
      </c>
      <c r="AH263" s="30">
        <f t="shared" si="155"/>
        <v>68.41935483870968</v>
      </c>
      <c r="AI263" s="123">
        <f t="shared" si="156"/>
        <v>74</v>
      </c>
      <c r="AJ263" s="143">
        <f t="shared" si="157"/>
        <v>60</v>
      </c>
      <c r="AK263" s="82">
        <f>('Max. Temp. Data 1897-1898'!AG260+'Min. Temp. Data 1897-1898'!AG263)/62</f>
        <v>76.629032258064512</v>
      </c>
      <c r="AL263" s="196">
        <f>AK262-AK263</f>
        <v>2.225806451612911</v>
      </c>
      <c r="AM263" s="355"/>
    </row>
    <row r="264" spans="1:39" ht="13.8" thickBot="1" x14ac:dyDescent="0.3">
      <c r="A264" s="36" t="s">
        <v>6</v>
      </c>
      <c r="B264" s="47">
        <f t="shared" ref="B264:AF264" si="160">B262-B263</f>
        <v>2</v>
      </c>
      <c r="C264" s="48">
        <f t="shared" si="160"/>
        <v>3</v>
      </c>
      <c r="D264" s="48">
        <f t="shared" si="160"/>
        <v>0</v>
      </c>
      <c r="E264" s="301">
        <f t="shared" si="160"/>
        <v>-2</v>
      </c>
      <c r="F264" s="48">
        <f t="shared" si="160"/>
        <v>3</v>
      </c>
      <c r="G264" s="40">
        <f t="shared" si="160"/>
        <v>6</v>
      </c>
      <c r="H264" s="48">
        <f t="shared" si="160"/>
        <v>3</v>
      </c>
      <c r="I264" s="48">
        <f t="shared" si="160"/>
        <v>2</v>
      </c>
      <c r="J264" s="48">
        <f t="shared" si="160"/>
        <v>0</v>
      </c>
      <c r="K264" s="48">
        <f t="shared" si="160"/>
        <v>-1</v>
      </c>
      <c r="L264" s="40">
        <f t="shared" si="160"/>
        <v>2</v>
      </c>
      <c r="M264" s="48">
        <f t="shared" si="160"/>
        <v>0</v>
      </c>
      <c r="N264" s="48">
        <f t="shared" si="160"/>
        <v>2</v>
      </c>
      <c r="O264" s="48">
        <f t="shared" si="160"/>
        <v>-2</v>
      </c>
      <c r="P264" s="48">
        <f t="shared" si="160"/>
        <v>2</v>
      </c>
      <c r="Q264" s="40">
        <f t="shared" si="160"/>
        <v>1</v>
      </c>
      <c r="R264" s="236">
        <f t="shared" si="160"/>
        <v>7</v>
      </c>
      <c r="S264" s="48">
        <f t="shared" si="160"/>
        <v>2</v>
      </c>
      <c r="T264" s="48">
        <f t="shared" si="160"/>
        <v>-1</v>
      </c>
      <c r="U264" s="301">
        <f t="shared" si="160"/>
        <v>-2</v>
      </c>
      <c r="V264" s="40">
        <f t="shared" si="160"/>
        <v>2</v>
      </c>
      <c r="W264" s="48">
        <f t="shared" si="160"/>
        <v>5</v>
      </c>
      <c r="X264" s="48">
        <f t="shared" si="160"/>
        <v>2</v>
      </c>
      <c r="Y264" s="48">
        <f t="shared" si="160"/>
        <v>0</v>
      </c>
      <c r="Z264" s="48">
        <f t="shared" si="160"/>
        <v>1</v>
      </c>
      <c r="AA264" s="40">
        <f t="shared" si="160"/>
        <v>2</v>
      </c>
      <c r="AB264" s="48">
        <f t="shared" si="160"/>
        <v>2</v>
      </c>
      <c r="AC264" s="48">
        <f t="shared" si="160"/>
        <v>3</v>
      </c>
      <c r="AD264" s="48">
        <f t="shared" si="160"/>
        <v>5</v>
      </c>
      <c r="AE264" s="48">
        <f t="shared" si="160"/>
        <v>1</v>
      </c>
      <c r="AF264" s="48">
        <f t="shared" si="160"/>
        <v>2</v>
      </c>
      <c r="AG264" s="25">
        <f t="shared" si="154"/>
        <v>52</v>
      </c>
      <c r="AH264" s="24">
        <f t="shared" si="155"/>
        <v>1.6774193548387097</v>
      </c>
      <c r="AI264" s="137">
        <f t="shared" si="156"/>
        <v>7</v>
      </c>
      <c r="AJ264" s="146">
        <f t="shared" si="157"/>
        <v>-2</v>
      </c>
      <c r="AM264" s="355"/>
    </row>
    <row r="265" spans="1:39" ht="15.6" x14ac:dyDescent="0.3">
      <c r="A265" s="37" t="s">
        <v>29</v>
      </c>
      <c r="B265" s="18">
        <v>1</v>
      </c>
      <c r="C265" s="11">
        <v>2</v>
      </c>
      <c r="D265" s="11">
        <v>3</v>
      </c>
      <c r="E265" s="11">
        <v>4</v>
      </c>
      <c r="F265" s="11">
        <v>5</v>
      </c>
      <c r="G265" s="19">
        <v>6</v>
      </c>
      <c r="H265" s="11">
        <v>7</v>
      </c>
      <c r="I265" s="11">
        <v>8</v>
      </c>
      <c r="J265" s="11">
        <v>9</v>
      </c>
      <c r="K265" s="11">
        <v>10</v>
      </c>
      <c r="L265" s="19">
        <v>11</v>
      </c>
      <c r="M265" s="11">
        <v>12</v>
      </c>
      <c r="N265" s="11">
        <v>13</v>
      </c>
      <c r="O265" s="11">
        <v>14</v>
      </c>
      <c r="P265" s="11">
        <v>15</v>
      </c>
      <c r="Q265" s="19">
        <v>16</v>
      </c>
      <c r="R265" s="11">
        <v>17</v>
      </c>
      <c r="S265" s="11">
        <v>18</v>
      </c>
      <c r="T265" s="11">
        <v>19</v>
      </c>
      <c r="U265" s="11">
        <v>20</v>
      </c>
      <c r="V265" s="19">
        <v>21</v>
      </c>
      <c r="W265" s="11">
        <v>22</v>
      </c>
      <c r="X265" s="11">
        <v>23</v>
      </c>
      <c r="Y265" s="11">
        <v>24</v>
      </c>
      <c r="Z265" s="11">
        <v>25</v>
      </c>
      <c r="AA265" s="19">
        <v>26</v>
      </c>
      <c r="AB265" s="11">
        <v>27</v>
      </c>
      <c r="AC265" s="11">
        <v>28</v>
      </c>
      <c r="AD265" s="11">
        <v>29</v>
      </c>
      <c r="AE265" s="11">
        <v>30</v>
      </c>
      <c r="AF265" s="189"/>
      <c r="AG265" s="8" t="s">
        <v>0</v>
      </c>
      <c r="AH265" s="6" t="s">
        <v>1</v>
      </c>
      <c r="AI265" s="131" t="s">
        <v>2</v>
      </c>
      <c r="AJ265" s="139" t="s">
        <v>3</v>
      </c>
    </row>
    <row r="266" spans="1:39" x14ac:dyDescent="0.25">
      <c r="A266" s="54" t="s">
        <v>10</v>
      </c>
      <c r="B266" s="55">
        <v>73</v>
      </c>
      <c r="C266" s="56">
        <v>75</v>
      </c>
      <c r="D266" s="56">
        <v>76</v>
      </c>
      <c r="E266" s="56">
        <v>73</v>
      </c>
      <c r="F266" s="56">
        <v>70</v>
      </c>
      <c r="G266" s="57">
        <v>71</v>
      </c>
      <c r="H266" s="56">
        <v>68</v>
      </c>
      <c r="I266" s="56">
        <v>64</v>
      </c>
      <c r="J266" s="56">
        <v>58</v>
      </c>
      <c r="K266" s="56">
        <v>58</v>
      </c>
      <c r="L266" s="57">
        <v>54</v>
      </c>
      <c r="M266" s="56">
        <v>50</v>
      </c>
      <c r="N266" s="56">
        <v>54</v>
      </c>
      <c r="O266" s="56">
        <v>55</v>
      </c>
      <c r="P266" s="56">
        <v>66</v>
      </c>
      <c r="Q266" s="57">
        <v>68</v>
      </c>
      <c r="R266" s="56">
        <v>62</v>
      </c>
      <c r="S266" s="56">
        <v>65</v>
      </c>
      <c r="T266" s="56">
        <v>70</v>
      </c>
      <c r="U266" s="56">
        <v>63</v>
      </c>
      <c r="V266" s="57">
        <v>60</v>
      </c>
      <c r="W266" s="56">
        <v>60</v>
      </c>
      <c r="X266" s="56">
        <v>66</v>
      </c>
      <c r="Y266" s="56">
        <v>65</v>
      </c>
      <c r="Z266" s="56">
        <v>60</v>
      </c>
      <c r="AA266" s="57">
        <v>64</v>
      </c>
      <c r="AB266" s="56">
        <v>62</v>
      </c>
      <c r="AC266" s="56">
        <v>56</v>
      </c>
      <c r="AD266" s="56">
        <v>58</v>
      </c>
      <c r="AE266" s="56">
        <v>57</v>
      </c>
      <c r="AF266" s="183"/>
      <c r="AG266" s="58">
        <f t="shared" ref="AG266:AG274" si="161">SUM(B266:AF266)</f>
        <v>1901</v>
      </c>
      <c r="AH266" s="20">
        <f t="shared" ref="AH266:AH274" si="162">AVERAGE(B266:AF266)</f>
        <v>63.366666666666667</v>
      </c>
      <c r="AI266" s="122">
        <f t="shared" ref="AI266:AI274" si="163">MAX(B266:AF266)</f>
        <v>76</v>
      </c>
      <c r="AJ266" s="140">
        <f t="shared" ref="AJ266:AJ274" si="164">MIN(B266:AF266)</f>
        <v>50</v>
      </c>
      <c r="AK266" s="82">
        <f>('Max. Temp. Data 1897-1898'!AG263+'Min. Temp. Data 1897-1898'!AG266)/60</f>
        <v>73.066666666666663</v>
      </c>
      <c r="AM266" s="355"/>
    </row>
    <row r="267" spans="1:39" x14ac:dyDescent="0.25">
      <c r="A267" s="12" t="s">
        <v>7</v>
      </c>
      <c r="B267" s="15">
        <v>70</v>
      </c>
      <c r="C267" s="3">
        <v>74</v>
      </c>
      <c r="D267" s="3">
        <v>73</v>
      </c>
      <c r="E267" s="3">
        <v>73</v>
      </c>
      <c r="F267" s="3">
        <v>74</v>
      </c>
      <c r="G267" s="22">
        <v>70</v>
      </c>
      <c r="H267" s="3">
        <v>70</v>
      </c>
      <c r="I267" s="3">
        <v>62</v>
      </c>
      <c r="J267" s="3">
        <v>55</v>
      </c>
      <c r="K267" s="3">
        <v>54</v>
      </c>
      <c r="L267" s="22">
        <v>52</v>
      </c>
      <c r="M267" s="3">
        <v>47</v>
      </c>
      <c r="N267" s="3">
        <v>48</v>
      </c>
      <c r="O267" s="3">
        <v>55</v>
      </c>
      <c r="P267" s="3">
        <v>65</v>
      </c>
      <c r="Q267" s="22">
        <v>65</v>
      </c>
      <c r="R267" s="3">
        <v>67</v>
      </c>
      <c r="S267" s="3">
        <v>68</v>
      </c>
      <c r="T267" s="3">
        <v>68</v>
      </c>
      <c r="U267" s="3">
        <v>59</v>
      </c>
      <c r="V267" s="22">
        <v>58</v>
      </c>
      <c r="W267" s="3">
        <v>59</v>
      </c>
      <c r="X267" s="3">
        <v>67</v>
      </c>
      <c r="Y267" s="3">
        <v>65</v>
      </c>
      <c r="Z267" s="3">
        <v>63</v>
      </c>
      <c r="AA267" s="22">
        <v>58</v>
      </c>
      <c r="AB267" s="3">
        <v>57</v>
      </c>
      <c r="AC267" s="3">
        <v>50</v>
      </c>
      <c r="AD267" s="3">
        <v>53</v>
      </c>
      <c r="AE267" s="3">
        <v>53</v>
      </c>
      <c r="AF267" s="183"/>
      <c r="AG267" s="29">
        <f t="shared" si="161"/>
        <v>1852</v>
      </c>
      <c r="AH267" s="30">
        <f t="shared" si="162"/>
        <v>61.733333333333334</v>
      </c>
      <c r="AI267" s="123">
        <f t="shared" si="163"/>
        <v>74</v>
      </c>
      <c r="AJ267" s="143">
        <f t="shared" si="164"/>
        <v>47</v>
      </c>
      <c r="AK267" s="82">
        <f>('Max. Temp. Data 1897-1898'!AG264+'Min. Temp. Data 1897-1898'!AG267)/60</f>
        <v>72.333333333333329</v>
      </c>
      <c r="AL267" s="196">
        <f>AK266-AK267</f>
        <v>0.73333333333333428</v>
      </c>
      <c r="AM267" s="355"/>
    </row>
    <row r="268" spans="1:39" ht="13.8" thickBot="1" x14ac:dyDescent="0.3">
      <c r="A268" s="39" t="s">
        <v>6</v>
      </c>
      <c r="B268" s="47">
        <f t="shared" ref="B268:AE268" si="165">B266-B267</f>
        <v>3</v>
      </c>
      <c r="C268" s="48">
        <f t="shared" si="165"/>
        <v>1</v>
      </c>
      <c r="D268" s="48">
        <f t="shared" si="165"/>
        <v>3</v>
      </c>
      <c r="E268" s="48">
        <f t="shared" si="165"/>
        <v>0</v>
      </c>
      <c r="F268" s="48">
        <f t="shared" si="165"/>
        <v>-4</v>
      </c>
      <c r="G268" s="40">
        <f t="shared" si="165"/>
        <v>1</v>
      </c>
      <c r="H268" s="48">
        <f t="shared" si="165"/>
        <v>-2</v>
      </c>
      <c r="I268" s="48">
        <f t="shared" si="165"/>
        <v>2</v>
      </c>
      <c r="J268" s="48">
        <f t="shared" si="165"/>
        <v>3</v>
      </c>
      <c r="K268" s="48">
        <f t="shared" si="165"/>
        <v>4</v>
      </c>
      <c r="L268" s="40">
        <f t="shared" si="165"/>
        <v>2</v>
      </c>
      <c r="M268" s="48">
        <f t="shared" si="165"/>
        <v>3</v>
      </c>
      <c r="N268" s="236">
        <f t="shared" si="165"/>
        <v>6</v>
      </c>
      <c r="O268" s="48">
        <f t="shared" si="165"/>
        <v>0</v>
      </c>
      <c r="P268" s="48">
        <f t="shared" si="165"/>
        <v>1</v>
      </c>
      <c r="Q268" s="40">
        <f t="shared" si="165"/>
        <v>3</v>
      </c>
      <c r="R268" s="301">
        <f t="shared" si="165"/>
        <v>-5</v>
      </c>
      <c r="S268" s="48">
        <f t="shared" si="165"/>
        <v>-3</v>
      </c>
      <c r="T268" s="48">
        <f t="shared" si="165"/>
        <v>2</v>
      </c>
      <c r="U268" s="48">
        <f t="shared" si="165"/>
        <v>4</v>
      </c>
      <c r="V268" s="40">
        <f t="shared" si="165"/>
        <v>2</v>
      </c>
      <c r="W268" s="48">
        <f t="shared" si="165"/>
        <v>1</v>
      </c>
      <c r="X268" s="48">
        <f t="shared" si="165"/>
        <v>-1</v>
      </c>
      <c r="Y268" s="48">
        <f t="shared" si="165"/>
        <v>0</v>
      </c>
      <c r="Z268" s="48">
        <f t="shared" si="165"/>
        <v>-3</v>
      </c>
      <c r="AA268" s="237">
        <f t="shared" si="165"/>
        <v>6</v>
      </c>
      <c r="AB268" s="48">
        <f t="shared" si="165"/>
        <v>5</v>
      </c>
      <c r="AC268" s="236">
        <f t="shared" si="165"/>
        <v>6</v>
      </c>
      <c r="AD268" s="48">
        <f t="shared" si="165"/>
        <v>5</v>
      </c>
      <c r="AE268" s="48">
        <f t="shared" si="165"/>
        <v>4</v>
      </c>
      <c r="AF268" s="183"/>
      <c r="AG268" s="25">
        <f t="shared" si="161"/>
        <v>49</v>
      </c>
      <c r="AH268" s="24">
        <f t="shared" si="162"/>
        <v>1.6333333333333333</v>
      </c>
      <c r="AI268" s="137">
        <f t="shared" si="163"/>
        <v>6</v>
      </c>
      <c r="AJ268" s="146">
        <f t="shared" si="164"/>
        <v>-5</v>
      </c>
      <c r="AM268" s="355"/>
    </row>
    <row r="269" spans="1:39" x14ac:dyDescent="0.25">
      <c r="A269" s="54" t="s">
        <v>10</v>
      </c>
      <c r="B269" s="55">
        <v>73</v>
      </c>
      <c r="C269" s="56">
        <v>75</v>
      </c>
      <c r="D269" s="56">
        <v>76</v>
      </c>
      <c r="E269" s="56">
        <v>73</v>
      </c>
      <c r="F269" s="56">
        <v>70</v>
      </c>
      <c r="G269" s="57">
        <v>71</v>
      </c>
      <c r="H269" s="56">
        <v>68</v>
      </c>
      <c r="I269" s="56">
        <v>64</v>
      </c>
      <c r="J269" s="56">
        <v>58</v>
      </c>
      <c r="K269" s="56">
        <v>58</v>
      </c>
      <c r="L269" s="57">
        <v>54</v>
      </c>
      <c r="M269" s="56">
        <v>50</v>
      </c>
      <c r="N269" s="56">
        <v>54</v>
      </c>
      <c r="O269" s="56">
        <v>55</v>
      </c>
      <c r="P269" s="56">
        <v>66</v>
      </c>
      <c r="Q269" s="57">
        <v>68</v>
      </c>
      <c r="R269" s="56">
        <v>62</v>
      </c>
      <c r="S269" s="56">
        <v>65</v>
      </c>
      <c r="T269" s="56">
        <v>70</v>
      </c>
      <c r="U269" s="56">
        <v>63</v>
      </c>
      <c r="V269" s="57">
        <v>60</v>
      </c>
      <c r="W269" s="56">
        <v>60</v>
      </c>
      <c r="X269" s="56">
        <v>66</v>
      </c>
      <c r="Y269" s="56">
        <v>65</v>
      </c>
      <c r="Z269" s="56">
        <v>60</v>
      </c>
      <c r="AA269" s="57">
        <v>64</v>
      </c>
      <c r="AB269" s="56">
        <v>62</v>
      </c>
      <c r="AC269" s="56">
        <v>56</v>
      </c>
      <c r="AD269" s="56">
        <v>58</v>
      </c>
      <c r="AE269" s="56">
        <v>57</v>
      </c>
      <c r="AF269" s="183"/>
      <c r="AG269" s="58">
        <f t="shared" si="161"/>
        <v>1901</v>
      </c>
      <c r="AH269" s="20">
        <f t="shared" si="162"/>
        <v>63.366666666666667</v>
      </c>
      <c r="AI269" s="122">
        <f t="shared" si="163"/>
        <v>76</v>
      </c>
      <c r="AJ269" s="140">
        <f t="shared" si="164"/>
        <v>50</v>
      </c>
      <c r="AK269" s="82">
        <f>('Max. Temp. Data 1897-1898'!AG266+'Min. Temp. Data 1897-1898'!AG269)/60</f>
        <v>73.066666666666663</v>
      </c>
      <c r="AM269" s="308"/>
    </row>
    <row r="270" spans="1:39" x14ac:dyDescent="0.25">
      <c r="A270" s="35" t="s">
        <v>45</v>
      </c>
      <c r="B270" s="14">
        <v>72</v>
      </c>
      <c r="C270" s="32">
        <v>72</v>
      </c>
      <c r="D270" s="32">
        <v>74</v>
      </c>
      <c r="E270" s="32">
        <v>72</v>
      </c>
      <c r="F270" s="32">
        <v>67</v>
      </c>
      <c r="G270" s="21">
        <v>69</v>
      </c>
      <c r="H270" s="32">
        <v>71</v>
      </c>
      <c r="I270" s="32">
        <v>61</v>
      </c>
      <c r="J270" s="32">
        <v>54</v>
      </c>
      <c r="K270" s="32">
        <v>53</v>
      </c>
      <c r="L270" s="21">
        <v>53</v>
      </c>
      <c r="M270" s="32">
        <v>55</v>
      </c>
      <c r="N270" s="32">
        <v>56</v>
      </c>
      <c r="O270" s="32">
        <v>55</v>
      </c>
      <c r="P270" s="32">
        <v>58</v>
      </c>
      <c r="Q270" s="21">
        <v>66</v>
      </c>
      <c r="R270" s="32">
        <v>60</v>
      </c>
      <c r="S270" s="32">
        <v>69</v>
      </c>
      <c r="T270" s="32">
        <v>65</v>
      </c>
      <c r="U270" s="32">
        <v>58</v>
      </c>
      <c r="V270" s="21">
        <v>58</v>
      </c>
      <c r="W270" s="32">
        <v>66</v>
      </c>
      <c r="X270" s="32">
        <v>60</v>
      </c>
      <c r="Y270" s="32">
        <v>55</v>
      </c>
      <c r="Z270" s="32">
        <v>60</v>
      </c>
      <c r="AA270" s="21">
        <v>68</v>
      </c>
      <c r="AB270" s="32">
        <v>69</v>
      </c>
      <c r="AC270" s="32">
        <v>50</v>
      </c>
      <c r="AD270" s="32">
        <v>53</v>
      </c>
      <c r="AE270" s="32">
        <v>54</v>
      </c>
      <c r="AF270" s="183"/>
      <c r="AG270" s="29">
        <f t="shared" si="161"/>
        <v>1853</v>
      </c>
      <c r="AH270" s="30">
        <f t="shared" si="162"/>
        <v>61.766666666666666</v>
      </c>
      <c r="AI270" s="123">
        <f t="shared" si="163"/>
        <v>74</v>
      </c>
      <c r="AJ270" s="143">
        <f t="shared" si="164"/>
        <v>50</v>
      </c>
      <c r="AK270" s="82">
        <f>('Max. Temp. Data 1897-1898'!AG267+'Min. Temp. Data 1897-1898'!AG270)/60</f>
        <v>73.13333333333334</v>
      </c>
      <c r="AL270" s="361">
        <f>AK269-AK270</f>
        <v>-6.6666666666677088E-2</v>
      </c>
      <c r="AM270" s="308"/>
    </row>
    <row r="271" spans="1:39" ht="13.8" thickBot="1" x14ac:dyDescent="0.3">
      <c r="A271" s="39" t="s">
        <v>6</v>
      </c>
      <c r="B271" s="47">
        <f t="shared" ref="B271:AE271" si="166">B269-B270</f>
        <v>1</v>
      </c>
      <c r="C271" s="48">
        <f t="shared" si="166"/>
        <v>3</v>
      </c>
      <c r="D271" s="48">
        <f t="shared" si="166"/>
        <v>2</v>
      </c>
      <c r="E271" s="48">
        <f t="shared" si="166"/>
        <v>1</v>
      </c>
      <c r="F271" s="48">
        <f t="shared" si="166"/>
        <v>3</v>
      </c>
      <c r="G271" s="40">
        <f t="shared" si="166"/>
        <v>2</v>
      </c>
      <c r="H271" s="48">
        <f t="shared" si="166"/>
        <v>-3</v>
      </c>
      <c r="I271" s="48">
        <f t="shared" si="166"/>
        <v>3</v>
      </c>
      <c r="J271" s="48">
        <f t="shared" si="166"/>
        <v>4</v>
      </c>
      <c r="K271" s="48">
        <f t="shared" si="166"/>
        <v>5</v>
      </c>
      <c r="L271" s="40">
        <f t="shared" si="166"/>
        <v>1</v>
      </c>
      <c r="M271" s="48">
        <f t="shared" si="166"/>
        <v>-5</v>
      </c>
      <c r="N271" s="48">
        <f t="shared" si="166"/>
        <v>-2</v>
      </c>
      <c r="O271" s="48">
        <f t="shared" si="166"/>
        <v>0</v>
      </c>
      <c r="P271" s="48">
        <f t="shared" si="166"/>
        <v>8</v>
      </c>
      <c r="Q271" s="40">
        <f t="shared" si="166"/>
        <v>2</v>
      </c>
      <c r="R271" s="48">
        <f t="shared" si="166"/>
        <v>2</v>
      </c>
      <c r="S271" s="48">
        <f t="shared" si="166"/>
        <v>-4</v>
      </c>
      <c r="T271" s="48">
        <f t="shared" si="166"/>
        <v>5</v>
      </c>
      <c r="U271" s="48">
        <f t="shared" si="166"/>
        <v>5</v>
      </c>
      <c r="V271" s="40">
        <f t="shared" si="166"/>
        <v>2</v>
      </c>
      <c r="W271" s="48">
        <f t="shared" si="166"/>
        <v>-6</v>
      </c>
      <c r="X271" s="48">
        <f t="shared" si="166"/>
        <v>6</v>
      </c>
      <c r="Y271" s="236">
        <f t="shared" si="166"/>
        <v>10</v>
      </c>
      <c r="Z271" s="48">
        <f t="shared" si="166"/>
        <v>0</v>
      </c>
      <c r="AA271" s="40">
        <f t="shared" si="166"/>
        <v>-4</v>
      </c>
      <c r="AB271" s="301">
        <f t="shared" si="166"/>
        <v>-7</v>
      </c>
      <c r="AC271" s="48">
        <f t="shared" si="166"/>
        <v>6</v>
      </c>
      <c r="AD271" s="48">
        <f t="shared" si="166"/>
        <v>5</v>
      </c>
      <c r="AE271" s="48">
        <f t="shared" si="166"/>
        <v>3</v>
      </c>
      <c r="AF271" s="183"/>
      <c r="AG271" s="25">
        <f t="shared" si="161"/>
        <v>48</v>
      </c>
      <c r="AH271" s="24">
        <f t="shared" si="162"/>
        <v>1.6</v>
      </c>
      <c r="AI271" s="137">
        <f t="shared" si="163"/>
        <v>10</v>
      </c>
      <c r="AJ271" s="146">
        <f t="shared" si="164"/>
        <v>-7</v>
      </c>
      <c r="AM271" s="308"/>
    </row>
    <row r="272" spans="1:39" x14ac:dyDescent="0.25">
      <c r="A272" s="54" t="s">
        <v>10</v>
      </c>
      <c r="B272" s="55">
        <v>73</v>
      </c>
      <c r="C272" s="56">
        <v>75</v>
      </c>
      <c r="D272" s="56">
        <v>76</v>
      </c>
      <c r="E272" s="56">
        <v>73</v>
      </c>
      <c r="F272" s="56">
        <v>70</v>
      </c>
      <c r="G272" s="57">
        <v>71</v>
      </c>
      <c r="H272" s="56">
        <v>68</v>
      </c>
      <c r="I272" s="56">
        <v>64</v>
      </c>
      <c r="J272" s="56">
        <v>58</v>
      </c>
      <c r="K272" s="56">
        <v>58</v>
      </c>
      <c r="L272" s="57">
        <v>54</v>
      </c>
      <c r="M272" s="56">
        <v>50</v>
      </c>
      <c r="N272" s="56">
        <v>54</v>
      </c>
      <c r="O272" s="56">
        <v>55</v>
      </c>
      <c r="P272" s="56">
        <v>66</v>
      </c>
      <c r="Q272" s="57">
        <v>68</v>
      </c>
      <c r="R272" s="56">
        <v>62</v>
      </c>
      <c r="S272" s="56">
        <v>65</v>
      </c>
      <c r="T272" s="56">
        <v>70</v>
      </c>
      <c r="U272" s="56">
        <v>63</v>
      </c>
      <c r="V272" s="57">
        <v>60</v>
      </c>
      <c r="W272" s="56">
        <v>60</v>
      </c>
      <c r="X272" s="56">
        <v>66</v>
      </c>
      <c r="Y272" s="56">
        <v>65</v>
      </c>
      <c r="Z272" s="56">
        <v>60</v>
      </c>
      <c r="AA272" s="57">
        <v>64</v>
      </c>
      <c r="AB272" s="56">
        <v>62</v>
      </c>
      <c r="AC272" s="56">
        <v>56</v>
      </c>
      <c r="AD272" s="56">
        <v>58</v>
      </c>
      <c r="AE272" s="56">
        <v>57</v>
      </c>
      <c r="AF272" s="183"/>
      <c r="AG272" s="58">
        <f t="shared" si="161"/>
        <v>1901</v>
      </c>
      <c r="AH272" s="20">
        <f t="shared" si="162"/>
        <v>63.366666666666667</v>
      </c>
      <c r="AI272" s="122">
        <f t="shared" si="163"/>
        <v>76</v>
      </c>
      <c r="AJ272" s="140">
        <f t="shared" si="164"/>
        <v>50</v>
      </c>
      <c r="AK272" s="82">
        <f>('Max. Temp. Data 1897-1898'!AG269+'Min. Temp. Data 1897-1898'!AG272)/60</f>
        <v>73.066666666666663</v>
      </c>
      <c r="AM272" s="355"/>
    </row>
    <row r="273" spans="1:39" x14ac:dyDescent="0.25">
      <c r="A273" s="12" t="s">
        <v>12</v>
      </c>
      <c r="B273" s="14">
        <v>72</v>
      </c>
      <c r="C273" s="32">
        <v>72</v>
      </c>
      <c r="D273" s="32">
        <v>73</v>
      </c>
      <c r="E273" s="32">
        <v>71</v>
      </c>
      <c r="F273" s="32">
        <v>69</v>
      </c>
      <c r="G273" s="21">
        <v>69</v>
      </c>
      <c r="H273" s="32">
        <v>70</v>
      </c>
      <c r="I273" s="32">
        <v>61</v>
      </c>
      <c r="J273" s="32">
        <v>52</v>
      </c>
      <c r="K273" s="32">
        <v>54</v>
      </c>
      <c r="L273" s="21">
        <v>53</v>
      </c>
      <c r="M273" s="32">
        <v>45</v>
      </c>
      <c r="N273" s="32">
        <v>49</v>
      </c>
      <c r="O273" s="32">
        <v>53</v>
      </c>
      <c r="P273" s="32">
        <v>65</v>
      </c>
      <c r="Q273" s="21">
        <v>67</v>
      </c>
      <c r="R273" s="32">
        <v>62</v>
      </c>
      <c r="S273" s="32">
        <v>63</v>
      </c>
      <c r="T273" s="32">
        <v>63</v>
      </c>
      <c r="U273" s="32">
        <v>58</v>
      </c>
      <c r="V273" s="21">
        <v>57</v>
      </c>
      <c r="W273" s="32">
        <v>58</v>
      </c>
      <c r="X273" s="32">
        <v>67</v>
      </c>
      <c r="Y273" s="32">
        <v>64</v>
      </c>
      <c r="Z273" s="32">
        <v>56</v>
      </c>
      <c r="AA273" s="21">
        <v>64</v>
      </c>
      <c r="AB273" s="32">
        <v>60</v>
      </c>
      <c r="AC273" s="32">
        <v>53</v>
      </c>
      <c r="AD273" s="32">
        <v>50</v>
      </c>
      <c r="AE273" s="32">
        <v>52</v>
      </c>
      <c r="AF273" s="183"/>
      <c r="AG273" s="29">
        <f t="shared" si="161"/>
        <v>1822</v>
      </c>
      <c r="AH273" s="30">
        <f t="shared" si="162"/>
        <v>60.733333333333334</v>
      </c>
      <c r="AI273" s="123">
        <f t="shared" si="163"/>
        <v>73</v>
      </c>
      <c r="AJ273" s="143">
        <f t="shared" si="164"/>
        <v>45</v>
      </c>
      <c r="AK273" s="82">
        <f>('Max. Temp. Data 1897-1898'!AG270+'Min. Temp. Data 1897-1898'!AG273)/60</f>
        <v>71.11666666666666</v>
      </c>
      <c r="AL273" s="196">
        <f>AK272-AK273</f>
        <v>1.9500000000000028</v>
      </c>
      <c r="AM273" s="355"/>
    </row>
    <row r="274" spans="1:39" ht="13.8" thickBot="1" x14ac:dyDescent="0.3">
      <c r="A274" s="36" t="s">
        <v>6</v>
      </c>
      <c r="B274" s="47">
        <f t="shared" ref="B274:AE274" si="167">B272-B273</f>
        <v>1</v>
      </c>
      <c r="C274" s="48">
        <f t="shared" si="167"/>
        <v>3</v>
      </c>
      <c r="D274" s="48">
        <f t="shared" si="167"/>
        <v>3</v>
      </c>
      <c r="E274" s="48">
        <f t="shared" si="167"/>
        <v>2</v>
      </c>
      <c r="F274" s="48">
        <f t="shared" si="167"/>
        <v>1</v>
      </c>
      <c r="G274" s="40">
        <f t="shared" si="167"/>
        <v>2</v>
      </c>
      <c r="H274" s="301">
        <f t="shared" si="167"/>
        <v>-2</v>
      </c>
      <c r="I274" s="48">
        <f t="shared" si="167"/>
        <v>3</v>
      </c>
      <c r="J274" s="48">
        <f t="shared" si="167"/>
        <v>6</v>
      </c>
      <c r="K274" s="48">
        <f t="shared" si="167"/>
        <v>4</v>
      </c>
      <c r="L274" s="40">
        <f t="shared" si="167"/>
        <v>1</v>
      </c>
      <c r="M274" s="48">
        <f t="shared" si="167"/>
        <v>5</v>
      </c>
      <c r="N274" s="48">
        <f t="shared" si="167"/>
        <v>5</v>
      </c>
      <c r="O274" s="48">
        <f t="shared" si="167"/>
        <v>2</v>
      </c>
      <c r="P274" s="48">
        <f t="shared" si="167"/>
        <v>1</v>
      </c>
      <c r="Q274" s="40">
        <f t="shared" si="167"/>
        <v>1</v>
      </c>
      <c r="R274" s="48">
        <f t="shared" si="167"/>
        <v>0</v>
      </c>
      <c r="S274" s="48">
        <f t="shared" si="167"/>
        <v>2</v>
      </c>
      <c r="T274" s="48">
        <f t="shared" si="167"/>
        <v>7</v>
      </c>
      <c r="U274" s="48">
        <f t="shared" si="167"/>
        <v>5</v>
      </c>
      <c r="V274" s="40">
        <f t="shared" si="167"/>
        <v>3</v>
      </c>
      <c r="W274" s="48">
        <f t="shared" si="167"/>
        <v>2</v>
      </c>
      <c r="X274" s="48">
        <f t="shared" si="167"/>
        <v>-1</v>
      </c>
      <c r="Y274" s="48">
        <f t="shared" si="167"/>
        <v>1</v>
      </c>
      <c r="Z274" s="48">
        <f t="shared" si="167"/>
        <v>4</v>
      </c>
      <c r="AA274" s="40">
        <f t="shared" si="167"/>
        <v>0</v>
      </c>
      <c r="AB274" s="48">
        <f t="shared" si="167"/>
        <v>2</v>
      </c>
      <c r="AC274" s="48">
        <f t="shared" si="167"/>
        <v>3</v>
      </c>
      <c r="AD274" s="236">
        <f t="shared" si="167"/>
        <v>8</v>
      </c>
      <c r="AE274" s="48">
        <f t="shared" si="167"/>
        <v>5</v>
      </c>
      <c r="AF274" s="52"/>
      <c r="AG274" s="25">
        <f t="shared" si="161"/>
        <v>79</v>
      </c>
      <c r="AH274" s="24">
        <f t="shared" si="162"/>
        <v>2.6333333333333333</v>
      </c>
      <c r="AI274" s="137">
        <f t="shared" si="163"/>
        <v>8</v>
      </c>
      <c r="AJ274" s="146">
        <f t="shared" si="164"/>
        <v>-2</v>
      </c>
      <c r="AM274" s="355"/>
    </row>
    <row r="275" spans="1:39" ht="15.6" x14ac:dyDescent="0.3">
      <c r="A275" s="37" t="s">
        <v>30</v>
      </c>
      <c r="B275" s="18">
        <v>1</v>
      </c>
      <c r="C275" s="11">
        <v>2</v>
      </c>
      <c r="D275" s="11">
        <v>3</v>
      </c>
      <c r="E275" s="11">
        <v>4</v>
      </c>
      <c r="F275" s="11">
        <v>5</v>
      </c>
      <c r="G275" s="19">
        <v>6</v>
      </c>
      <c r="H275" s="11">
        <v>7</v>
      </c>
      <c r="I275" s="11">
        <v>8</v>
      </c>
      <c r="J275" s="11">
        <v>9</v>
      </c>
      <c r="K275" s="11">
        <v>10</v>
      </c>
      <c r="L275" s="19">
        <v>11</v>
      </c>
      <c r="M275" s="11">
        <v>12</v>
      </c>
      <c r="N275" s="11">
        <v>13</v>
      </c>
      <c r="O275" s="11">
        <v>14</v>
      </c>
      <c r="P275" s="11">
        <v>15</v>
      </c>
      <c r="Q275" s="19">
        <v>16</v>
      </c>
      <c r="R275" s="11">
        <v>17</v>
      </c>
      <c r="S275" s="11">
        <v>18</v>
      </c>
      <c r="T275" s="11">
        <v>19</v>
      </c>
      <c r="U275" s="11">
        <v>20</v>
      </c>
      <c r="V275" s="19">
        <v>21</v>
      </c>
      <c r="W275" s="11">
        <v>22</v>
      </c>
      <c r="X275" s="11">
        <v>23</v>
      </c>
      <c r="Y275" s="11">
        <v>24</v>
      </c>
      <c r="Z275" s="11">
        <v>25</v>
      </c>
      <c r="AA275" s="19">
        <v>26</v>
      </c>
      <c r="AB275" s="11">
        <v>27</v>
      </c>
      <c r="AC275" s="11">
        <v>28</v>
      </c>
      <c r="AD275" s="11">
        <v>29</v>
      </c>
      <c r="AE275" s="11">
        <v>30</v>
      </c>
      <c r="AF275" s="11">
        <v>31</v>
      </c>
      <c r="AG275" s="8" t="s">
        <v>0</v>
      </c>
      <c r="AH275" s="6" t="s">
        <v>1</v>
      </c>
      <c r="AI275" s="131" t="s">
        <v>2</v>
      </c>
      <c r="AJ275" s="139" t="s">
        <v>3</v>
      </c>
    </row>
    <row r="276" spans="1:39" x14ac:dyDescent="0.25">
      <c r="A276" s="54" t="s">
        <v>10</v>
      </c>
      <c r="B276" s="55">
        <v>60</v>
      </c>
      <c r="C276" s="56">
        <v>70</v>
      </c>
      <c r="D276" s="56">
        <v>73</v>
      </c>
      <c r="E276" s="56">
        <v>73</v>
      </c>
      <c r="F276" s="56">
        <v>73</v>
      </c>
      <c r="G276" s="57">
        <v>62</v>
      </c>
      <c r="H276" s="56">
        <v>59</v>
      </c>
      <c r="I276" s="56">
        <v>63</v>
      </c>
      <c r="J276" s="56">
        <v>64</v>
      </c>
      <c r="K276" s="56">
        <v>62</v>
      </c>
      <c r="L276" s="57">
        <v>59</v>
      </c>
      <c r="M276" s="56">
        <v>56</v>
      </c>
      <c r="N276" s="56">
        <v>50</v>
      </c>
      <c r="O276" s="56">
        <v>51</v>
      </c>
      <c r="P276" s="56">
        <v>47</v>
      </c>
      <c r="Q276" s="57">
        <v>40</v>
      </c>
      <c r="R276" s="56">
        <v>44</v>
      </c>
      <c r="S276" s="56">
        <v>52</v>
      </c>
      <c r="T276" s="56">
        <v>47</v>
      </c>
      <c r="U276" s="56">
        <v>45</v>
      </c>
      <c r="V276" s="57">
        <v>54</v>
      </c>
      <c r="W276" s="56">
        <v>44</v>
      </c>
      <c r="X276" s="56">
        <v>40</v>
      </c>
      <c r="Y276" s="56">
        <v>40</v>
      </c>
      <c r="Z276" s="56">
        <v>44</v>
      </c>
      <c r="AA276" s="57">
        <v>44</v>
      </c>
      <c r="AB276" s="56">
        <v>40</v>
      </c>
      <c r="AC276" s="56">
        <v>34</v>
      </c>
      <c r="AD276" s="56">
        <v>44</v>
      </c>
      <c r="AE276" s="56">
        <v>48</v>
      </c>
      <c r="AF276" s="56">
        <v>43</v>
      </c>
      <c r="AG276" s="58">
        <f t="shared" ref="AG276:AG284" si="168">SUM(B276:AF276)</f>
        <v>1625</v>
      </c>
      <c r="AH276" s="20">
        <f t="shared" ref="AH276:AH284" si="169">AVERAGE(B276:AF276)</f>
        <v>52.41935483870968</v>
      </c>
      <c r="AI276" s="122">
        <f t="shared" ref="AI276:AI284" si="170">MAX(B276:AF276)</f>
        <v>73</v>
      </c>
      <c r="AJ276" s="140">
        <f t="shared" ref="AJ276:AJ284" si="171">MIN(B276:AF276)</f>
        <v>34</v>
      </c>
      <c r="AK276" s="82">
        <f>('Max. Temp. Data 1897-1898'!AG273+'Min. Temp. Data 1897-1898'!AG276)/62</f>
        <v>60.661290322580648</v>
      </c>
      <c r="AM276" s="355"/>
    </row>
    <row r="277" spans="1:39" x14ac:dyDescent="0.25">
      <c r="A277" s="12" t="s">
        <v>7</v>
      </c>
      <c r="B277" s="15">
        <v>55</v>
      </c>
      <c r="C277" s="3">
        <v>60</v>
      </c>
      <c r="D277" s="3">
        <v>60</v>
      </c>
      <c r="E277" s="3">
        <v>60</v>
      </c>
      <c r="F277" s="3">
        <v>60</v>
      </c>
      <c r="G277" s="22">
        <v>65</v>
      </c>
      <c r="H277" s="3">
        <v>65</v>
      </c>
      <c r="I277" s="3">
        <v>56</v>
      </c>
      <c r="J277" s="3">
        <v>66</v>
      </c>
      <c r="K277" s="3">
        <v>60</v>
      </c>
      <c r="L277" s="22">
        <v>60</v>
      </c>
      <c r="M277" s="3">
        <v>46</v>
      </c>
      <c r="N277" s="3">
        <v>55</v>
      </c>
      <c r="O277" s="3">
        <v>55</v>
      </c>
      <c r="P277" s="3">
        <v>45</v>
      </c>
      <c r="Q277" s="22">
        <v>36</v>
      </c>
      <c r="R277" s="3">
        <v>38</v>
      </c>
      <c r="S277" s="3">
        <v>51</v>
      </c>
      <c r="T277" s="3">
        <v>47</v>
      </c>
      <c r="U277" s="3">
        <v>40</v>
      </c>
      <c r="V277" s="22">
        <v>50</v>
      </c>
      <c r="W277" s="3">
        <v>50</v>
      </c>
      <c r="X277" s="3">
        <v>40</v>
      </c>
      <c r="Y277" s="3">
        <v>36</v>
      </c>
      <c r="Z277" s="3">
        <v>44</v>
      </c>
      <c r="AA277" s="22">
        <v>55</v>
      </c>
      <c r="AB277" s="3">
        <v>37</v>
      </c>
      <c r="AC277" s="3">
        <v>32</v>
      </c>
      <c r="AD277" s="3">
        <v>40</v>
      </c>
      <c r="AE277" s="3">
        <v>49</v>
      </c>
      <c r="AF277" s="3">
        <v>50</v>
      </c>
      <c r="AG277" s="29">
        <f t="shared" si="168"/>
        <v>1563</v>
      </c>
      <c r="AH277" s="30">
        <f t="shared" si="169"/>
        <v>50.41935483870968</v>
      </c>
      <c r="AI277" s="123">
        <f t="shared" si="170"/>
        <v>66</v>
      </c>
      <c r="AJ277" s="143">
        <f t="shared" si="171"/>
        <v>32</v>
      </c>
      <c r="AK277" s="82">
        <f>('Max. Temp. Data 1897-1898'!AG274+'Min. Temp. Data 1897-1898'!AG277)/62</f>
        <v>59.274193548387096</v>
      </c>
      <c r="AL277" s="196">
        <f>AK276-AK277</f>
        <v>1.3870967741935516</v>
      </c>
      <c r="AM277" s="355"/>
    </row>
    <row r="278" spans="1:39" ht="13.8" thickBot="1" x14ac:dyDescent="0.3">
      <c r="A278" s="36" t="s">
        <v>6</v>
      </c>
      <c r="B278" s="47">
        <f t="shared" ref="B278:AF278" si="172">B276-B277</f>
        <v>5</v>
      </c>
      <c r="C278" s="48">
        <f t="shared" si="172"/>
        <v>10</v>
      </c>
      <c r="D278" s="236">
        <f t="shared" si="172"/>
        <v>13</v>
      </c>
      <c r="E278" s="236">
        <f t="shared" si="172"/>
        <v>13</v>
      </c>
      <c r="F278" s="236">
        <f t="shared" si="172"/>
        <v>13</v>
      </c>
      <c r="G278" s="40">
        <f t="shared" si="172"/>
        <v>-3</v>
      </c>
      <c r="H278" s="48">
        <f t="shared" si="172"/>
        <v>-6</v>
      </c>
      <c r="I278" s="48">
        <f t="shared" si="172"/>
        <v>7</v>
      </c>
      <c r="J278" s="48">
        <f t="shared" si="172"/>
        <v>-2</v>
      </c>
      <c r="K278" s="48">
        <f t="shared" si="172"/>
        <v>2</v>
      </c>
      <c r="L278" s="40">
        <f t="shared" si="172"/>
        <v>-1</v>
      </c>
      <c r="M278" s="48">
        <f t="shared" si="172"/>
        <v>10</v>
      </c>
      <c r="N278" s="48">
        <f t="shared" si="172"/>
        <v>-5</v>
      </c>
      <c r="O278" s="48">
        <f t="shared" si="172"/>
        <v>-4</v>
      </c>
      <c r="P278" s="48">
        <f t="shared" si="172"/>
        <v>2</v>
      </c>
      <c r="Q278" s="40">
        <f t="shared" si="172"/>
        <v>4</v>
      </c>
      <c r="R278" s="48">
        <f t="shared" si="172"/>
        <v>6</v>
      </c>
      <c r="S278" s="48">
        <f t="shared" si="172"/>
        <v>1</v>
      </c>
      <c r="T278" s="48">
        <f t="shared" si="172"/>
        <v>0</v>
      </c>
      <c r="U278" s="48">
        <f t="shared" si="172"/>
        <v>5</v>
      </c>
      <c r="V278" s="40">
        <f t="shared" si="172"/>
        <v>4</v>
      </c>
      <c r="W278" s="48">
        <f t="shared" si="172"/>
        <v>-6</v>
      </c>
      <c r="X278" s="48">
        <f t="shared" si="172"/>
        <v>0</v>
      </c>
      <c r="Y278" s="48">
        <f t="shared" si="172"/>
        <v>4</v>
      </c>
      <c r="Z278" s="48">
        <f t="shared" si="172"/>
        <v>0</v>
      </c>
      <c r="AA278" s="306">
        <f t="shared" si="172"/>
        <v>-11</v>
      </c>
      <c r="AB278" s="48">
        <f t="shared" si="172"/>
        <v>3</v>
      </c>
      <c r="AC278" s="48">
        <f t="shared" si="172"/>
        <v>2</v>
      </c>
      <c r="AD278" s="48">
        <f t="shared" si="172"/>
        <v>4</v>
      </c>
      <c r="AE278" s="48">
        <f t="shared" si="172"/>
        <v>-1</v>
      </c>
      <c r="AF278" s="48">
        <f t="shared" si="172"/>
        <v>-7</v>
      </c>
      <c r="AG278" s="25">
        <f t="shared" si="168"/>
        <v>62</v>
      </c>
      <c r="AH278" s="24">
        <f t="shared" si="169"/>
        <v>2</v>
      </c>
      <c r="AI278" s="137">
        <f t="shared" si="170"/>
        <v>13</v>
      </c>
      <c r="AJ278" s="146">
        <f t="shared" si="171"/>
        <v>-11</v>
      </c>
      <c r="AM278" s="355"/>
    </row>
    <row r="279" spans="1:39" x14ac:dyDescent="0.25">
      <c r="A279" s="54" t="s">
        <v>10</v>
      </c>
      <c r="B279" s="55">
        <v>60</v>
      </c>
      <c r="C279" s="56">
        <v>70</v>
      </c>
      <c r="D279" s="56">
        <v>73</v>
      </c>
      <c r="E279" s="56">
        <v>73</v>
      </c>
      <c r="F279" s="56">
        <v>73</v>
      </c>
      <c r="G279" s="57">
        <v>62</v>
      </c>
      <c r="H279" s="56">
        <v>59</v>
      </c>
      <c r="I279" s="56">
        <v>63</v>
      </c>
      <c r="J279" s="56">
        <v>64</v>
      </c>
      <c r="K279" s="56">
        <v>62</v>
      </c>
      <c r="L279" s="57">
        <v>59</v>
      </c>
      <c r="M279" s="56">
        <v>56</v>
      </c>
      <c r="N279" s="56">
        <v>50</v>
      </c>
      <c r="O279" s="56">
        <v>51</v>
      </c>
      <c r="P279" s="56">
        <v>47</v>
      </c>
      <c r="Q279" s="57">
        <v>40</v>
      </c>
      <c r="R279" s="56">
        <v>44</v>
      </c>
      <c r="S279" s="56">
        <v>52</v>
      </c>
      <c r="T279" s="56">
        <v>47</v>
      </c>
      <c r="U279" s="56">
        <v>45</v>
      </c>
      <c r="V279" s="57">
        <v>54</v>
      </c>
      <c r="W279" s="56">
        <v>44</v>
      </c>
      <c r="X279" s="56">
        <v>40</v>
      </c>
      <c r="Y279" s="56">
        <v>40</v>
      </c>
      <c r="Z279" s="56">
        <v>44</v>
      </c>
      <c r="AA279" s="57">
        <v>44</v>
      </c>
      <c r="AB279" s="56">
        <v>40</v>
      </c>
      <c r="AC279" s="56">
        <v>34</v>
      </c>
      <c r="AD279" s="56">
        <v>44</v>
      </c>
      <c r="AE279" s="56">
        <v>48</v>
      </c>
      <c r="AF279" s="56">
        <v>43</v>
      </c>
      <c r="AG279" s="58">
        <f t="shared" si="168"/>
        <v>1625</v>
      </c>
      <c r="AH279" s="20">
        <f t="shared" si="169"/>
        <v>52.41935483870968</v>
      </c>
      <c r="AI279" s="122">
        <f t="shared" si="170"/>
        <v>73</v>
      </c>
      <c r="AJ279" s="140">
        <f t="shared" si="171"/>
        <v>34</v>
      </c>
      <c r="AK279" s="82">
        <f>('Max. Temp. Data 1897-1898'!AG276+'Min. Temp. Data 1897-1898'!AG279)/62</f>
        <v>60.661290322580648</v>
      </c>
      <c r="AM279" s="355"/>
    </row>
    <row r="280" spans="1:39" x14ac:dyDescent="0.25">
      <c r="A280" s="35" t="s">
        <v>45</v>
      </c>
      <c r="B280" s="14">
        <v>59</v>
      </c>
      <c r="C280" s="32">
        <v>65</v>
      </c>
      <c r="D280" s="32">
        <v>72</v>
      </c>
      <c r="E280" s="32">
        <v>73</v>
      </c>
      <c r="F280" s="32">
        <v>72</v>
      </c>
      <c r="G280" s="21">
        <v>65</v>
      </c>
      <c r="H280" s="32">
        <v>58</v>
      </c>
      <c r="I280" s="32">
        <v>58</v>
      </c>
      <c r="J280" s="32">
        <v>65</v>
      </c>
      <c r="K280" s="32">
        <v>60</v>
      </c>
      <c r="L280" s="21">
        <v>56</v>
      </c>
      <c r="M280" s="32">
        <v>54</v>
      </c>
      <c r="N280" s="32">
        <v>45</v>
      </c>
      <c r="O280" s="32">
        <v>50</v>
      </c>
      <c r="P280" s="32">
        <v>42</v>
      </c>
      <c r="Q280" s="21">
        <v>39</v>
      </c>
      <c r="R280" s="32">
        <v>38</v>
      </c>
      <c r="S280" s="32">
        <v>39</v>
      </c>
      <c r="T280" s="32">
        <v>44</v>
      </c>
      <c r="U280" s="32">
        <v>41</v>
      </c>
      <c r="V280" s="21">
        <v>50</v>
      </c>
      <c r="W280" s="32">
        <v>65</v>
      </c>
      <c r="X280" s="32">
        <v>38</v>
      </c>
      <c r="Y280" s="32">
        <v>34</v>
      </c>
      <c r="Z280" s="32">
        <v>40</v>
      </c>
      <c r="AA280" s="21">
        <v>58</v>
      </c>
      <c r="AB280" s="32">
        <v>36</v>
      </c>
      <c r="AC280" s="32">
        <v>30</v>
      </c>
      <c r="AD280" s="32">
        <v>42</v>
      </c>
      <c r="AE280" s="32">
        <v>49</v>
      </c>
      <c r="AF280" s="32">
        <v>39</v>
      </c>
      <c r="AG280" s="29">
        <f t="shared" si="168"/>
        <v>1576</v>
      </c>
      <c r="AH280" s="30">
        <f t="shared" si="169"/>
        <v>50.838709677419352</v>
      </c>
      <c r="AI280" s="123">
        <f t="shared" si="170"/>
        <v>73</v>
      </c>
      <c r="AJ280" s="143">
        <f t="shared" si="171"/>
        <v>30</v>
      </c>
      <c r="AK280" s="82">
        <f>('Max. Temp. Data 1897-1898'!AG277+'Min. Temp. Data 1897-1898'!AG280)/62</f>
        <v>60.387096774193552</v>
      </c>
      <c r="AL280" s="196">
        <f>AK279-AK280</f>
        <v>0.27419354838709609</v>
      </c>
      <c r="AM280" s="355"/>
    </row>
    <row r="281" spans="1:39" ht="13.8" thickBot="1" x14ac:dyDescent="0.3">
      <c r="A281" s="39" t="s">
        <v>6</v>
      </c>
      <c r="B281" s="47">
        <f t="shared" ref="B281:AF281" si="173">B279-B280</f>
        <v>1</v>
      </c>
      <c r="C281" s="48">
        <f t="shared" si="173"/>
        <v>5</v>
      </c>
      <c r="D281" s="48">
        <f t="shared" si="173"/>
        <v>1</v>
      </c>
      <c r="E281" s="48">
        <f t="shared" si="173"/>
        <v>0</v>
      </c>
      <c r="F281" s="48">
        <f t="shared" si="173"/>
        <v>1</v>
      </c>
      <c r="G281" s="40">
        <f t="shared" si="173"/>
        <v>-3</v>
      </c>
      <c r="H281" s="48">
        <f t="shared" si="173"/>
        <v>1</v>
      </c>
      <c r="I281" s="48">
        <f t="shared" si="173"/>
        <v>5</v>
      </c>
      <c r="J281" s="48">
        <f t="shared" si="173"/>
        <v>-1</v>
      </c>
      <c r="K281" s="48">
        <f t="shared" si="173"/>
        <v>2</v>
      </c>
      <c r="L281" s="40">
        <f t="shared" si="173"/>
        <v>3</v>
      </c>
      <c r="M281" s="48">
        <f t="shared" si="173"/>
        <v>2</v>
      </c>
      <c r="N281" s="48">
        <f t="shared" si="173"/>
        <v>5</v>
      </c>
      <c r="O281" s="48">
        <f t="shared" si="173"/>
        <v>1</v>
      </c>
      <c r="P281" s="48">
        <f t="shared" si="173"/>
        <v>5</v>
      </c>
      <c r="Q281" s="40">
        <f t="shared" si="173"/>
        <v>1</v>
      </c>
      <c r="R281" s="48">
        <f t="shared" si="173"/>
        <v>6</v>
      </c>
      <c r="S281" s="236">
        <f t="shared" si="173"/>
        <v>13</v>
      </c>
      <c r="T281" s="48">
        <f t="shared" si="173"/>
        <v>3</v>
      </c>
      <c r="U281" s="48">
        <f t="shared" si="173"/>
        <v>4</v>
      </c>
      <c r="V281" s="40">
        <f t="shared" si="173"/>
        <v>4</v>
      </c>
      <c r="W281" s="301">
        <f t="shared" si="173"/>
        <v>-21</v>
      </c>
      <c r="X281" s="48">
        <f t="shared" si="173"/>
        <v>2</v>
      </c>
      <c r="Y281" s="48">
        <f t="shared" si="173"/>
        <v>6</v>
      </c>
      <c r="Z281" s="48">
        <f t="shared" si="173"/>
        <v>4</v>
      </c>
      <c r="AA281" s="40">
        <f t="shared" si="173"/>
        <v>-14</v>
      </c>
      <c r="AB281" s="48">
        <f t="shared" si="173"/>
        <v>4</v>
      </c>
      <c r="AC281" s="48">
        <f t="shared" si="173"/>
        <v>4</v>
      </c>
      <c r="AD281" s="48">
        <f t="shared" si="173"/>
        <v>2</v>
      </c>
      <c r="AE281" s="48">
        <f t="shared" si="173"/>
        <v>-1</v>
      </c>
      <c r="AF281" s="48">
        <f t="shared" si="173"/>
        <v>4</v>
      </c>
      <c r="AG281" s="25">
        <f t="shared" si="168"/>
        <v>49</v>
      </c>
      <c r="AH281" s="24">
        <f t="shared" si="169"/>
        <v>1.5806451612903225</v>
      </c>
      <c r="AI281" s="137">
        <f t="shared" si="170"/>
        <v>13</v>
      </c>
      <c r="AJ281" s="146">
        <f t="shared" si="171"/>
        <v>-21</v>
      </c>
      <c r="AM281" s="355"/>
    </row>
    <row r="282" spans="1:39" x14ac:dyDescent="0.25">
      <c r="A282" s="54" t="s">
        <v>10</v>
      </c>
      <c r="B282" s="55">
        <v>60</v>
      </c>
      <c r="C282" s="56">
        <v>70</v>
      </c>
      <c r="D282" s="56">
        <v>73</v>
      </c>
      <c r="E282" s="56">
        <v>73</v>
      </c>
      <c r="F282" s="56">
        <v>73</v>
      </c>
      <c r="G282" s="57">
        <v>62</v>
      </c>
      <c r="H282" s="56">
        <v>59</v>
      </c>
      <c r="I282" s="56">
        <v>63</v>
      </c>
      <c r="J282" s="56">
        <v>64</v>
      </c>
      <c r="K282" s="56">
        <v>62</v>
      </c>
      <c r="L282" s="57">
        <v>59</v>
      </c>
      <c r="M282" s="56">
        <v>56</v>
      </c>
      <c r="N282" s="56">
        <v>50</v>
      </c>
      <c r="O282" s="56">
        <v>51</v>
      </c>
      <c r="P282" s="56">
        <v>47</v>
      </c>
      <c r="Q282" s="57">
        <v>40</v>
      </c>
      <c r="R282" s="56">
        <v>44</v>
      </c>
      <c r="S282" s="56">
        <v>52</v>
      </c>
      <c r="T282" s="56">
        <v>47</v>
      </c>
      <c r="U282" s="56">
        <v>45</v>
      </c>
      <c r="V282" s="57">
        <v>54</v>
      </c>
      <c r="W282" s="56">
        <v>44</v>
      </c>
      <c r="X282" s="56">
        <v>40</v>
      </c>
      <c r="Y282" s="56">
        <v>40</v>
      </c>
      <c r="Z282" s="56">
        <v>44</v>
      </c>
      <c r="AA282" s="57">
        <v>44</v>
      </c>
      <c r="AB282" s="56">
        <v>40</v>
      </c>
      <c r="AC282" s="56">
        <v>34</v>
      </c>
      <c r="AD282" s="56">
        <v>44</v>
      </c>
      <c r="AE282" s="56">
        <v>48</v>
      </c>
      <c r="AF282" s="56">
        <v>43</v>
      </c>
      <c r="AG282" s="58">
        <f t="shared" si="168"/>
        <v>1625</v>
      </c>
      <c r="AH282" s="20">
        <f t="shared" si="169"/>
        <v>52.41935483870968</v>
      </c>
      <c r="AI282" s="122">
        <f t="shared" si="170"/>
        <v>73</v>
      </c>
      <c r="AJ282" s="140">
        <f t="shared" si="171"/>
        <v>34</v>
      </c>
      <c r="AK282" s="82">
        <f>('Max. Temp. Data 1897-1898'!AG279+'Min. Temp. Data 1897-1898'!AG282)/62</f>
        <v>60.661290322580648</v>
      </c>
      <c r="AM282" s="355"/>
    </row>
    <row r="283" spans="1:39" x14ac:dyDescent="0.25">
      <c r="A283" s="12" t="s">
        <v>12</v>
      </c>
      <c r="B283" s="14">
        <v>57</v>
      </c>
      <c r="C283" s="32">
        <v>68</v>
      </c>
      <c r="D283" s="32">
        <v>72</v>
      </c>
      <c r="E283" s="32">
        <v>72</v>
      </c>
      <c r="F283" s="32">
        <v>72</v>
      </c>
      <c r="G283" s="21">
        <v>61</v>
      </c>
      <c r="H283" s="32">
        <v>54</v>
      </c>
      <c r="I283" s="32">
        <v>58</v>
      </c>
      <c r="J283" s="32">
        <v>61</v>
      </c>
      <c r="K283" s="32">
        <v>58</v>
      </c>
      <c r="L283" s="21">
        <v>53</v>
      </c>
      <c r="M283" s="32">
        <v>54</v>
      </c>
      <c r="N283" s="32">
        <v>43</v>
      </c>
      <c r="O283" s="32">
        <v>52</v>
      </c>
      <c r="P283" s="32">
        <v>42</v>
      </c>
      <c r="Q283" s="21">
        <v>34</v>
      </c>
      <c r="R283" s="32">
        <v>36</v>
      </c>
      <c r="S283" s="32">
        <v>48</v>
      </c>
      <c r="T283" s="32">
        <v>48</v>
      </c>
      <c r="U283" s="32">
        <v>39</v>
      </c>
      <c r="V283" s="21">
        <v>47</v>
      </c>
      <c r="W283" s="32">
        <v>45</v>
      </c>
      <c r="X283" s="32">
        <v>39</v>
      </c>
      <c r="Y283" s="32">
        <v>34</v>
      </c>
      <c r="Z283" s="32">
        <v>42</v>
      </c>
      <c r="AA283" s="21">
        <v>47</v>
      </c>
      <c r="AB283" s="32">
        <v>35</v>
      </c>
      <c r="AC283" s="32">
        <v>30</v>
      </c>
      <c r="AD283" s="32">
        <v>38</v>
      </c>
      <c r="AE283" s="32">
        <v>48</v>
      </c>
      <c r="AF283" s="32">
        <v>41</v>
      </c>
      <c r="AG283" s="29">
        <f t="shared" si="168"/>
        <v>1528</v>
      </c>
      <c r="AH283" s="30">
        <f t="shared" si="169"/>
        <v>49.29032258064516</v>
      </c>
      <c r="AI283" s="123">
        <f t="shared" si="170"/>
        <v>72</v>
      </c>
      <c r="AJ283" s="143">
        <f t="shared" si="171"/>
        <v>30</v>
      </c>
      <c r="AK283" s="82">
        <f>('Max. Temp. Data 1897-1898'!AG280+'Min. Temp. Data 1897-1898'!AG283)/62</f>
        <v>58.758064516129032</v>
      </c>
      <c r="AL283" s="196">
        <f>AK282-AK283</f>
        <v>1.9032258064516157</v>
      </c>
      <c r="AM283" s="355"/>
    </row>
    <row r="284" spans="1:39" ht="13.8" thickBot="1" x14ac:dyDescent="0.3">
      <c r="A284" s="36" t="s">
        <v>6</v>
      </c>
      <c r="B284" s="47">
        <f t="shared" ref="B284:AF284" si="174">B282-B283</f>
        <v>3</v>
      </c>
      <c r="C284" s="48">
        <f t="shared" si="174"/>
        <v>2</v>
      </c>
      <c r="D284" s="48">
        <f t="shared" si="174"/>
        <v>1</v>
      </c>
      <c r="E284" s="48">
        <f t="shared" si="174"/>
        <v>1</v>
      </c>
      <c r="F284" s="48">
        <f t="shared" si="174"/>
        <v>1</v>
      </c>
      <c r="G284" s="40">
        <f t="shared" si="174"/>
        <v>1</v>
      </c>
      <c r="H284" s="48">
        <f t="shared" si="174"/>
        <v>5</v>
      </c>
      <c r="I284" s="48">
        <f t="shared" si="174"/>
        <v>5</v>
      </c>
      <c r="J284" s="48">
        <f t="shared" si="174"/>
        <v>3</v>
      </c>
      <c r="K284" s="48">
        <f t="shared" si="174"/>
        <v>4</v>
      </c>
      <c r="L284" s="40">
        <f t="shared" si="174"/>
        <v>6</v>
      </c>
      <c r="M284" s="48">
        <f t="shared" si="174"/>
        <v>2</v>
      </c>
      <c r="N284" s="48">
        <f t="shared" si="174"/>
        <v>7</v>
      </c>
      <c r="O284" s="48">
        <f t="shared" si="174"/>
        <v>-1</v>
      </c>
      <c r="P284" s="48">
        <f t="shared" si="174"/>
        <v>5</v>
      </c>
      <c r="Q284" s="40">
        <f t="shared" si="174"/>
        <v>6</v>
      </c>
      <c r="R284" s="236">
        <f t="shared" si="174"/>
        <v>8</v>
      </c>
      <c r="S284" s="48">
        <f t="shared" si="174"/>
        <v>4</v>
      </c>
      <c r="T284" s="48">
        <f t="shared" si="174"/>
        <v>-1</v>
      </c>
      <c r="U284" s="48">
        <f t="shared" si="174"/>
        <v>6</v>
      </c>
      <c r="V284" s="40">
        <f t="shared" si="174"/>
        <v>7</v>
      </c>
      <c r="W284" s="48">
        <f t="shared" si="174"/>
        <v>-1</v>
      </c>
      <c r="X284" s="48">
        <f t="shared" si="174"/>
        <v>1</v>
      </c>
      <c r="Y284" s="48">
        <f t="shared" si="174"/>
        <v>6</v>
      </c>
      <c r="Z284" s="48">
        <f t="shared" si="174"/>
        <v>2</v>
      </c>
      <c r="AA284" s="306">
        <f t="shared" si="174"/>
        <v>-3</v>
      </c>
      <c r="AB284" s="48">
        <f t="shared" si="174"/>
        <v>5</v>
      </c>
      <c r="AC284" s="48">
        <f t="shared" si="174"/>
        <v>4</v>
      </c>
      <c r="AD284" s="48">
        <f t="shared" si="174"/>
        <v>6</v>
      </c>
      <c r="AE284" s="48">
        <f t="shared" si="174"/>
        <v>0</v>
      </c>
      <c r="AF284" s="48">
        <f t="shared" si="174"/>
        <v>2</v>
      </c>
      <c r="AG284" s="25">
        <f t="shared" si="168"/>
        <v>97</v>
      </c>
      <c r="AH284" s="24">
        <f t="shared" si="169"/>
        <v>3.129032258064516</v>
      </c>
      <c r="AI284" s="137">
        <f t="shared" si="170"/>
        <v>8</v>
      </c>
      <c r="AJ284" s="146">
        <f t="shared" si="171"/>
        <v>-3</v>
      </c>
      <c r="AM284" s="355"/>
    </row>
    <row r="285" spans="1:39" ht="15.6" x14ac:dyDescent="0.3">
      <c r="A285" s="37" t="s">
        <v>31</v>
      </c>
      <c r="B285" s="18">
        <v>1</v>
      </c>
      <c r="C285" s="11">
        <v>2</v>
      </c>
      <c r="D285" s="11">
        <v>3</v>
      </c>
      <c r="E285" s="11">
        <v>4</v>
      </c>
      <c r="F285" s="11">
        <v>5</v>
      </c>
      <c r="G285" s="19">
        <v>6</v>
      </c>
      <c r="H285" s="11">
        <v>7</v>
      </c>
      <c r="I285" s="11">
        <v>8</v>
      </c>
      <c r="J285" s="11">
        <v>9</v>
      </c>
      <c r="K285" s="11">
        <v>10</v>
      </c>
      <c r="L285" s="19">
        <v>11</v>
      </c>
      <c r="M285" s="11">
        <v>12</v>
      </c>
      <c r="N285" s="11">
        <v>13</v>
      </c>
      <c r="O285" s="11">
        <v>14</v>
      </c>
      <c r="P285" s="11">
        <v>15</v>
      </c>
      <c r="Q285" s="19">
        <v>16</v>
      </c>
      <c r="R285" s="11">
        <v>17</v>
      </c>
      <c r="S285" s="11">
        <v>18</v>
      </c>
      <c r="T285" s="11">
        <v>19</v>
      </c>
      <c r="U285" s="11">
        <v>20</v>
      </c>
      <c r="V285" s="19">
        <v>21</v>
      </c>
      <c r="W285" s="11">
        <v>22</v>
      </c>
      <c r="X285" s="11">
        <v>23</v>
      </c>
      <c r="Y285" s="11">
        <v>24</v>
      </c>
      <c r="Z285" s="11">
        <v>25</v>
      </c>
      <c r="AA285" s="19">
        <v>26</v>
      </c>
      <c r="AB285" s="11">
        <v>27</v>
      </c>
      <c r="AC285" s="11">
        <v>28</v>
      </c>
      <c r="AD285" s="11">
        <v>29</v>
      </c>
      <c r="AE285" s="11">
        <v>30</v>
      </c>
      <c r="AF285" s="189"/>
      <c r="AG285" s="8" t="s">
        <v>0</v>
      </c>
      <c r="AH285" s="6" t="s">
        <v>1</v>
      </c>
      <c r="AI285" s="131" t="s">
        <v>2</v>
      </c>
      <c r="AJ285" s="139" t="s">
        <v>3</v>
      </c>
    </row>
    <row r="286" spans="1:39" x14ac:dyDescent="0.25">
      <c r="A286" s="54" t="s">
        <v>10</v>
      </c>
      <c r="B286" s="55">
        <v>38</v>
      </c>
      <c r="C286" s="56">
        <v>38</v>
      </c>
      <c r="D286" s="56">
        <v>45</v>
      </c>
      <c r="E286" s="56">
        <v>42</v>
      </c>
      <c r="F286" s="56">
        <v>44</v>
      </c>
      <c r="G286" s="57">
        <v>45</v>
      </c>
      <c r="H286" s="56">
        <v>38</v>
      </c>
      <c r="I286" s="56">
        <v>35</v>
      </c>
      <c r="J286" s="56">
        <v>50</v>
      </c>
      <c r="K286" s="56">
        <v>62</v>
      </c>
      <c r="L286" s="57">
        <v>42</v>
      </c>
      <c r="M286" s="56">
        <v>37</v>
      </c>
      <c r="N286" s="56">
        <v>43</v>
      </c>
      <c r="O286" s="56">
        <v>43</v>
      </c>
      <c r="P286" s="56">
        <v>37</v>
      </c>
      <c r="Q286" s="57">
        <v>38</v>
      </c>
      <c r="R286" s="56">
        <v>44</v>
      </c>
      <c r="S286" s="56">
        <v>47</v>
      </c>
      <c r="T286" s="56">
        <v>45</v>
      </c>
      <c r="U286" s="56">
        <v>40</v>
      </c>
      <c r="V286" s="57">
        <v>34</v>
      </c>
      <c r="W286" s="56">
        <v>35</v>
      </c>
      <c r="X286" s="56">
        <v>35</v>
      </c>
      <c r="Y286" s="56">
        <v>32</v>
      </c>
      <c r="Z286" s="56">
        <v>28</v>
      </c>
      <c r="AA286" s="57">
        <v>26</v>
      </c>
      <c r="AB286" s="56">
        <v>26</v>
      </c>
      <c r="AC286" s="56">
        <v>27</v>
      </c>
      <c r="AD286" s="56">
        <v>35</v>
      </c>
      <c r="AE286" s="56">
        <v>35</v>
      </c>
      <c r="AF286" s="183"/>
      <c r="AG286" s="58">
        <f t="shared" ref="AG286:AG294" si="175">SUM(B286:AF286)</f>
        <v>1166</v>
      </c>
      <c r="AH286" s="20">
        <f t="shared" ref="AH286:AH294" si="176">AVERAGE(B286:AF286)</f>
        <v>38.866666666666667</v>
      </c>
      <c r="AI286" s="122">
        <f t="shared" ref="AI286:AI294" si="177">MAX(B286:AF286)</f>
        <v>62</v>
      </c>
      <c r="AJ286" s="140">
        <f t="shared" ref="AJ286:AJ294" si="178">MIN(B286:AF286)</f>
        <v>26</v>
      </c>
      <c r="AK286" s="82">
        <f>('Max. Temp. Data 1897-1898'!AG283+'Min. Temp. Data 1897-1898'!AG286)/60</f>
        <v>46.983333333333334</v>
      </c>
      <c r="AM286" s="355"/>
    </row>
    <row r="287" spans="1:39" x14ac:dyDescent="0.25">
      <c r="A287" s="12" t="s">
        <v>7</v>
      </c>
      <c r="B287" s="15">
        <v>36</v>
      </c>
      <c r="C287" s="3">
        <v>35</v>
      </c>
      <c r="D287" s="3">
        <v>40</v>
      </c>
      <c r="E287" s="3">
        <v>38</v>
      </c>
      <c r="F287" s="3">
        <v>42</v>
      </c>
      <c r="G287" s="22">
        <v>44</v>
      </c>
      <c r="H287" s="3">
        <v>35</v>
      </c>
      <c r="I287" s="3">
        <v>36</v>
      </c>
      <c r="J287" s="3">
        <v>47</v>
      </c>
      <c r="K287" s="3">
        <v>55</v>
      </c>
      <c r="L287" s="22">
        <v>45</v>
      </c>
      <c r="M287" s="3">
        <v>36</v>
      </c>
      <c r="N287" s="3">
        <v>40</v>
      </c>
      <c r="O287" s="3">
        <v>45</v>
      </c>
      <c r="P287" s="3">
        <v>31</v>
      </c>
      <c r="Q287" s="22">
        <v>36</v>
      </c>
      <c r="R287" s="3">
        <v>40</v>
      </c>
      <c r="S287" s="3">
        <v>45</v>
      </c>
      <c r="T287" s="3">
        <v>43</v>
      </c>
      <c r="U287" s="3">
        <v>37</v>
      </c>
      <c r="V287" s="22">
        <v>29</v>
      </c>
      <c r="W287" s="3">
        <v>33</v>
      </c>
      <c r="X287" s="3">
        <v>42</v>
      </c>
      <c r="Y287" s="3">
        <v>28</v>
      </c>
      <c r="Z287" s="3">
        <v>22</v>
      </c>
      <c r="AA287" s="22">
        <v>29</v>
      </c>
      <c r="AB287" s="3">
        <v>25</v>
      </c>
      <c r="AC287" s="3">
        <v>27</v>
      </c>
      <c r="AD287" s="3">
        <v>28</v>
      </c>
      <c r="AE287" s="3">
        <v>35</v>
      </c>
      <c r="AF287" s="183"/>
      <c r="AG287" s="29">
        <f t="shared" si="175"/>
        <v>1104</v>
      </c>
      <c r="AH287" s="30">
        <f t="shared" si="176"/>
        <v>36.799999999999997</v>
      </c>
      <c r="AI287" s="123">
        <f t="shared" si="177"/>
        <v>55</v>
      </c>
      <c r="AJ287" s="143">
        <f t="shared" si="178"/>
        <v>22</v>
      </c>
      <c r="AK287" s="82">
        <f>('Max. Temp. Data 1897-1898'!AG284+'Min. Temp. Data 1897-1898'!AG287)/60</f>
        <v>45.75</v>
      </c>
      <c r="AL287" s="196">
        <f>AK286-AK287</f>
        <v>1.2333333333333343</v>
      </c>
      <c r="AM287" s="355"/>
    </row>
    <row r="288" spans="1:39" ht="13.8" thickBot="1" x14ac:dyDescent="0.3">
      <c r="A288" s="36" t="s">
        <v>6</v>
      </c>
      <c r="B288" s="47">
        <f t="shared" ref="B288:AE288" si="179">B286-B287</f>
        <v>2</v>
      </c>
      <c r="C288" s="48">
        <f t="shared" si="179"/>
        <v>3</v>
      </c>
      <c r="D288" s="48">
        <f t="shared" si="179"/>
        <v>5</v>
      </c>
      <c r="E288" s="48">
        <f t="shared" si="179"/>
        <v>4</v>
      </c>
      <c r="F288" s="48">
        <f t="shared" si="179"/>
        <v>2</v>
      </c>
      <c r="G288" s="40">
        <f t="shared" si="179"/>
        <v>1</v>
      </c>
      <c r="H288" s="48">
        <f t="shared" si="179"/>
        <v>3</v>
      </c>
      <c r="I288" s="48">
        <f t="shared" si="179"/>
        <v>-1</v>
      </c>
      <c r="J288" s="48">
        <f t="shared" si="179"/>
        <v>3</v>
      </c>
      <c r="K288" s="236">
        <f t="shared" si="179"/>
        <v>7</v>
      </c>
      <c r="L288" s="40">
        <f t="shared" si="179"/>
        <v>-3</v>
      </c>
      <c r="M288" s="48">
        <f t="shared" si="179"/>
        <v>1</v>
      </c>
      <c r="N288" s="48">
        <f t="shared" si="179"/>
        <v>3</v>
      </c>
      <c r="O288" s="48">
        <f t="shared" si="179"/>
        <v>-2</v>
      </c>
      <c r="P288" s="48">
        <f t="shared" si="179"/>
        <v>6</v>
      </c>
      <c r="Q288" s="40">
        <f t="shared" si="179"/>
        <v>2</v>
      </c>
      <c r="R288" s="48">
        <f t="shared" si="179"/>
        <v>4</v>
      </c>
      <c r="S288" s="48">
        <f t="shared" si="179"/>
        <v>2</v>
      </c>
      <c r="T288" s="48">
        <f t="shared" si="179"/>
        <v>2</v>
      </c>
      <c r="U288" s="48">
        <f t="shared" si="179"/>
        <v>3</v>
      </c>
      <c r="V288" s="40">
        <f t="shared" si="179"/>
        <v>5</v>
      </c>
      <c r="W288" s="48">
        <f t="shared" si="179"/>
        <v>2</v>
      </c>
      <c r="X288" s="301">
        <f t="shared" si="179"/>
        <v>-7</v>
      </c>
      <c r="Y288" s="48">
        <f t="shared" si="179"/>
        <v>4</v>
      </c>
      <c r="Z288" s="48">
        <f t="shared" si="179"/>
        <v>6</v>
      </c>
      <c r="AA288" s="40">
        <f t="shared" si="179"/>
        <v>-3</v>
      </c>
      <c r="AB288" s="48">
        <f t="shared" si="179"/>
        <v>1</v>
      </c>
      <c r="AC288" s="48">
        <f t="shared" si="179"/>
        <v>0</v>
      </c>
      <c r="AD288" s="236">
        <f t="shared" si="179"/>
        <v>7</v>
      </c>
      <c r="AE288" s="48">
        <f t="shared" si="179"/>
        <v>0</v>
      </c>
      <c r="AF288" s="183"/>
      <c r="AG288" s="25">
        <f t="shared" si="175"/>
        <v>62</v>
      </c>
      <c r="AH288" s="24">
        <f t="shared" si="176"/>
        <v>2.0666666666666669</v>
      </c>
      <c r="AI288" s="137">
        <f t="shared" si="177"/>
        <v>7</v>
      </c>
      <c r="AJ288" s="146">
        <f t="shared" si="178"/>
        <v>-7</v>
      </c>
      <c r="AM288" s="355"/>
    </row>
    <row r="289" spans="1:39" x14ac:dyDescent="0.25">
      <c r="A289" s="54" t="s">
        <v>10</v>
      </c>
      <c r="B289" s="55">
        <v>38</v>
      </c>
      <c r="C289" s="56">
        <v>38</v>
      </c>
      <c r="D289" s="56">
        <v>45</v>
      </c>
      <c r="E289" s="56">
        <v>42</v>
      </c>
      <c r="F289" s="56">
        <v>44</v>
      </c>
      <c r="G289" s="57">
        <v>45</v>
      </c>
      <c r="H289" s="56">
        <v>38</v>
      </c>
      <c r="I289" s="56">
        <v>35</v>
      </c>
      <c r="J289" s="56">
        <v>50</v>
      </c>
      <c r="K289" s="56">
        <v>62</v>
      </c>
      <c r="L289" s="57">
        <v>42</v>
      </c>
      <c r="M289" s="56">
        <v>37</v>
      </c>
      <c r="N289" s="56">
        <v>43</v>
      </c>
      <c r="O289" s="56">
        <v>43</v>
      </c>
      <c r="P289" s="56">
        <v>37</v>
      </c>
      <c r="Q289" s="57">
        <v>38</v>
      </c>
      <c r="R289" s="56">
        <v>44</v>
      </c>
      <c r="S289" s="56">
        <v>47</v>
      </c>
      <c r="T289" s="56">
        <v>45</v>
      </c>
      <c r="U289" s="56">
        <v>40</v>
      </c>
      <c r="V289" s="57">
        <v>34</v>
      </c>
      <c r="W289" s="56">
        <v>35</v>
      </c>
      <c r="X289" s="56">
        <v>35</v>
      </c>
      <c r="Y289" s="56">
        <v>32</v>
      </c>
      <c r="Z289" s="56">
        <v>28</v>
      </c>
      <c r="AA289" s="57">
        <v>26</v>
      </c>
      <c r="AB289" s="56">
        <v>26</v>
      </c>
      <c r="AC289" s="56">
        <v>27</v>
      </c>
      <c r="AD289" s="56">
        <v>35</v>
      </c>
      <c r="AE289" s="56">
        <v>35</v>
      </c>
      <c r="AF289" s="183"/>
      <c r="AG289" s="58">
        <f t="shared" si="175"/>
        <v>1166</v>
      </c>
      <c r="AH289" s="20">
        <f t="shared" si="176"/>
        <v>38.866666666666667</v>
      </c>
      <c r="AI289" s="122">
        <f t="shared" si="177"/>
        <v>62</v>
      </c>
      <c r="AJ289" s="140">
        <f t="shared" si="178"/>
        <v>26</v>
      </c>
      <c r="AK289" s="82">
        <f>('Max. Temp. Data 1897-1898'!AG286+'Min. Temp. Data 1897-1898'!AG289)/60</f>
        <v>46.983333333333334</v>
      </c>
      <c r="AM289" s="355"/>
    </row>
    <row r="290" spans="1:39" x14ac:dyDescent="0.25">
      <c r="A290" s="35" t="s">
        <v>45</v>
      </c>
      <c r="B290" s="14">
        <v>33</v>
      </c>
      <c r="C290" s="32">
        <v>40</v>
      </c>
      <c r="D290" s="32">
        <v>40</v>
      </c>
      <c r="E290" s="32">
        <v>39</v>
      </c>
      <c r="F290" s="32">
        <v>41</v>
      </c>
      <c r="G290" s="21">
        <v>48</v>
      </c>
      <c r="H290" s="32">
        <v>34</v>
      </c>
      <c r="I290" s="32">
        <v>34</v>
      </c>
      <c r="J290" s="32">
        <v>45</v>
      </c>
      <c r="K290" s="32">
        <v>58</v>
      </c>
      <c r="L290" s="21">
        <v>43</v>
      </c>
      <c r="M290" s="32">
        <v>35</v>
      </c>
      <c r="N290" s="32">
        <v>34</v>
      </c>
      <c r="O290" s="32">
        <v>35</v>
      </c>
      <c r="P290" s="32">
        <v>31</v>
      </c>
      <c r="Q290" s="21">
        <v>35</v>
      </c>
      <c r="R290" s="32">
        <v>38</v>
      </c>
      <c r="S290" s="32">
        <v>42</v>
      </c>
      <c r="T290" s="32">
        <v>45</v>
      </c>
      <c r="U290" s="32">
        <v>28</v>
      </c>
      <c r="V290" s="21">
        <v>31</v>
      </c>
      <c r="W290" s="32">
        <v>36</v>
      </c>
      <c r="X290" s="32">
        <v>36</v>
      </c>
      <c r="Y290" s="32">
        <v>30</v>
      </c>
      <c r="Z290" s="32">
        <v>20</v>
      </c>
      <c r="AA290" s="21">
        <v>25</v>
      </c>
      <c r="AB290" s="32">
        <v>24</v>
      </c>
      <c r="AC290" s="32">
        <v>24</v>
      </c>
      <c r="AD290" s="32">
        <v>33</v>
      </c>
      <c r="AE290" s="32">
        <v>33</v>
      </c>
      <c r="AF290" s="183"/>
      <c r="AG290" s="29">
        <f t="shared" si="175"/>
        <v>1070</v>
      </c>
      <c r="AH290" s="30">
        <f t="shared" si="176"/>
        <v>35.666666666666664</v>
      </c>
      <c r="AI290" s="123">
        <f t="shared" si="177"/>
        <v>58</v>
      </c>
      <c r="AJ290" s="143">
        <f t="shared" si="178"/>
        <v>20</v>
      </c>
      <c r="AK290" s="82">
        <f>('Max. Temp. Data 1897-1898'!AG287+'Min. Temp. Data 1897-1898'!AG290)/60</f>
        <v>44.983333333333334</v>
      </c>
      <c r="AL290" s="196">
        <f>AK289-AK290</f>
        <v>2</v>
      </c>
      <c r="AM290" s="355"/>
    </row>
    <row r="291" spans="1:39" ht="13.8" thickBot="1" x14ac:dyDescent="0.3">
      <c r="A291" s="39" t="s">
        <v>6</v>
      </c>
      <c r="B291" s="47">
        <f t="shared" ref="B291:AE291" si="180">B289-B290</f>
        <v>5</v>
      </c>
      <c r="C291" s="48">
        <f t="shared" si="180"/>
        <v>-2</v>
      </c>
      <c r="D291" s="48">
        <f t="shared" si="180"/>
        <v>5</v>
      </c>
      <c r="E291" s="48">
        <f t="shared" si="180"/>
        <v>3</v>
      </c>
      <c r="F291" s="48">
        <f t="shared" si="180"/>
        <v>3</v>
      </c>
      <c r="G291" s="306">
        <f t="shared" si="180"/>
        <v>-3</v>
      </c>
      <c r="H291" s="48">
        <f t="shared" si="180"/>
        <v>4</v>
      </c>
      <c r="I291" s="48">
        <f t="shared" si="180"/>
        <v>1</v>
      </c>
      <c r="J291" s="48">
        <f t="shared" si="180"/>
        <v>5</v>
      </c>
      <c r="K291" s="48">
        <f t="shared" si="180"/>
        <v>4</v>
      </c>
      <c r="L291" s="40">
        <f t="shared" si="180"/>
        <v>-1</v>
      </c>
      <c r="M291" s="48">
        <f t="shared" si="180"/>
        <v>2</v>
      </c>
      <c r="N291" s="48">
        <f t="shared" si="180"/>
        <v>9</v>
      </c>
      <c r="O291" s="48">
        <f t="shared" si="180"/>
        <v>8</v>
      </c>
      <c r="P291" s="48">
        <f t="shared" si="180"/>
        <v>6</v>
      </c>
      <c r="Q291" s="40">
        <f t="shared" si="180"/>
        <v>3</v>
      </c>
      <c r="R291" s="48">
        <f t="shared" si="180"/>
        <v>6</v>
      </c>
      <c r="S291" s="48">
        <f t="shared" si="180"/>
        <v>5</v>
      </c>
      <c r="T291" s="48">
        <f t="shared" si="180"/>
        <v>0</v>
      </c>
      <c r="U291" s="236">
        <f t="shared" si="180"/>
        <v>12</v>
      </c>
      <c r="V291" s="40">
        <f t="shared" si="180"/>
        <v>3</v>
      </c>
      <c r="W291" s="48">
        <f t="shared" si="180"/>
        <v>-1</v>
      </c>
      <c r="X291" s="48">
        <f t="shared" si="180"/>
        <v>-1</v>
      </c>
      <c r="Y291" s="48">
        <f t="shared" si="180"/>
        <v>2</v>
      </c>
      <c r="Z291" s="48">
        <f t="shared" si="180"/>
        <v>8</v>
      </c>
      <c r="AA291" s="40">
        <f t="shared" si="180"/>
        <v>1</v>
      </c>
      <c r="AB291" s="48">
        <f t="shared" si="180"/>
        <v>2</v>
      </c>
      <c r="AC291" s="48">
        <f t="shared" si="180"/>
        <v>3</v>
      </c>
      <c r="AD291" s="48">
        <f t="shared" si="180"/>
        <v>2</v>
      </c>
      <c r="AE291" s="48">
        <f t="shared" si="180"/>
        <v>2</v>
      </c>
      <c r="AF291" s="183"/>
      <c r="AG291" s="25">
        <f t="shared" si="175"/>
        <v>96</v>
      </c>
      <c r="AH291" s="24">
        <f t="shared" si="176"/>
        <v>3.2</v>
      </c>
      <c r="AI291" s="137">
        <f t="shared" si="177"/>
        <v>12</v>
      </c>
      <c r="AJ291" s="146">
        <f t="shared" si="178"/>
        <v>-3</v>
      </c>
      <c r="AM291" s="355"/>
    </row>
    <row r="292" spans="1:39" x14ac:dyDescent="0.25">
      <c r="A292" s="54" t="s">
        <v>10</v>
      </c>
      <c r="B292" s="55">
        <v>38</v>
      </c>
      <c r="C292" s="56">
        <v>38</v>
      </c>
      <c r="D292" s="56">
        <v>45</v>
      </c>
      <c r="E292" s="56">
        <v>42</v>
      </c>
      <c r="F292" s="56">
        <v>44</v>
      </c>
      <c r="G292" s="57">
        <v>45</v>
      </c>
      <c r="H292" s="56">
        <v>38</v>
      </c>
      <c r="I292" s="56">
        <v>35</v>
      </c>
      <c r="J292" s="56">
        <v>50</v>
      </c>
      <c r="K292" s="56">
        <v>62</v>
      </c>
      <c r="L292" s="57">
        <v>42</v>
      </c>
      <c r="M292" s="56">
        <v>37</v>
      </c>
      <c r="N292" s="56">
        <v>43</v>
      </c>
      <c r="O292" s="56">
        <v>43</v>
      </c>
      <c r="P292" s="56">
        <v>37</v>
      </c>
      <c r="Q292" s="57">
        <v>38</v>
      </c>
      <c r="R292" s="56">
        <v>44</v>
      </c>
      <c r="S292" s="56">
        <v>47</v>
      </c>
      <c r="T292" s="56">
        <v>45</v>
      </c>
      <c r="U292" s="56">
        <v>40</v>
      </c>
      <c r="V292" s="57">
        <v>34</v>
      </c>
      <c r="W292" s="56">
        <v>35</v>
      </c>
      <c r="X292" s="56">
        <v>35</v>
      </c>
      <c r="Y292" s="56">
        <v>32</v>
      </c>
      <c r="Z292" s="56">
        <v>28</v>
      </c>
      <c r="AA292" s="57">
        <v>26</v>
      </c>
      <c r="AB292" s="56">
        <v>26</v>
      </c>
      <c r="AC292" s="56">
        <v>27</v>
      </c>
      <c r="AD292" s="56">
        <v>35</v>
      </c>
      <c r="AE292" s="56">
        <v>35</v>
      </c>
      <c r="AF292" s="183"/>
      <c r="AG292" s="58">
        <f t="shared" si="175"/>
        <v>1166</v>
      </c>
      <c r="AH292" s="20">
        <f t="shared" si="176"/>
        <v>38.866666666666667</v>
      </c>
      <c r="AI292" s="122">
        <f t="shared" si="177"/>
        <v>62</v>
      </c>
      <c r="AJ292" s="140">
        <f t="shared" si="178"/>
        <v>26</v>
      </c>
      <c r="AK292" s="82">
        <f>('Max. Temp. Data 1897-1898'!AG289+'Min. Temp. Data 1897-1898'!AG292)/60</f>
        <v>46.983333333333334</v>
      </c>
      <c r="AM292" s="355"/>
    </row>
    <row r="293" spans="1:39" x14ac:dyDescent="0.25">
      <c r="A293" s="12" t="s">
        <v>12</v>
      </c>
      <c r="B293" s="14">
        <v>33</v>
      </c>
      <c r="C293" s="9">
        <v>38</v>
      </c>
      <c r="D293" s="9">
        <v>39</v>
      </c>
      <c r="E293" s="9">
        <v>38</v>
      </c>
      <c r="F293" s="9">
        <v>40</v>
      </c>
      <c r="G293" s="21">
        <v>47</v>
      </c>
      <c r="H293" s="9">
        <v>34</v>
      </c>
      <c r="I293" s="9">
        <v>34</v>
      </c>
      <c r="J293" s="9">
        <v>48</v>
      </c>
      <c r="K293" s="9">
        <v>61</v>
      </c>
      <c r="L293" s="21">
        <v>39</v>
      </c>
      <c r="M293" s="9">
        <v>33</v>
      </c>
      <c r="N293" s="9">
        <v>37</v>
      </c>
      <c r="O293" s="9">
        <v>45</v>
      </c>
      <c r="P293" s="9">
        <v>29</v>
      </c>
      <c r="Q293" s="21">
        <v>34</v>
      </c>
      <c r="R293" s="9">
        <v>43</v>
      </c>
      <c r="S293" s="9">
        <v>44</v>
      </c>
      <c r="T293" s="9">
        <v>43</v>
      </c>
      <c r="U293" s="9">
        <v>39</v>
      </c>
      <c r="V293" s="21">
        <v>28</v>
      </c>
      <c r="W293" s="9">
        <v>39</v>
      </c>
      <c r="X293" s="9">
        <v>35</v>
      </c>
      <c r="Y293" s="9">
        <v>32</v>
      </c>
      <c r="Z293" s="9">
        <v>20</v>
      </c>
      <c r="AA293" s="21">
        <v>27</v>
      </c>
      <c r="AB293" s="9">
        <v>23</v>
      </c>
      <c r="AC293" s="9">
        <v>20</v>
      </c>
      <c r="AD293" s="9">
        <v>34</v>
      </c>
      <c r="AE293" s="9">
        <v>33</v>
      </c>
      <c r="AF293" s="183"/>
      <c r="AG293" s="29">
        <f t="shared" si="175"/>
        <v>1089</v>
      </c>
      <c r="AH293" s="30">
        <f t="shared" si="176"/>
        <v>36.299999999999997</v>
      </c>
      <c r="AI293" s="123">
        <f t="shared" si="177"/>
        <v>61</v>
      </c>
      <c r="AJ293" s="143">
        <f t="shared" si="178"/>
        <v>20</v>
      </c>
      <c r="AK293" s="82">
        <f>('Max. Temp. Data 1897-1898'!AG290+'Min. Temp. Data 1897-1898'!AG293)/60</f>
        <v>45.866666666666667</v>
      </c>
      <c r="AL293" s="196">
        <f>AK292-AK293</f>
        <v>1.1166666666666671</v>
      </c>
      <c r="AM293" s="355"/>
    </row>
    <row r="294" spans="1:39" ht="13.8" thickBot="1" x14ac:dyDescent="0.3">
      <c r="A294" s="36" t="s">
        <v>6</v>
      </c>
      <c r="B294" s="47">
        <f t="shared" ref="B294:AE294" si="181">B292-B293</f>
        <v>5</v>
      </c>
      <c r="C294" s="48">
        <f t="shared" si="181"/>
        <v>0</v>
      </c>
      <c r="D294" s="48">
        <f t="shared" si="181"/>
        <v>6</v>
      </c>
      <c r="E294" s="48">
        <f t="shared" si="181"/>
        <v>4</v>
      </c>
      <c r="F294" s="48">
        <f t="shared" si="181"/>
        <v>4</v>
      </c>
      <c r="G294" s="40">
        <f t="shared" si="181"/>
        <v>-2</v>
      </c>
      <c r="H294" s="48">
        <f t="shared" si="181"/>
        <v>4</v>
      </c>
      <c r="I294" s="48">
        <f t="shared" si="181"/>
        <v>1</v>
      </c>
      <c r="J294" s="48">
        <f t="shared" si="181"/>
        <v>2</v>
      </c>
      <c r="K294" s="48">
        <f t="shared" si="181"/>
        <v>1</v>
      </c>
      <c r="L294" s="40">
        <f t="shared" si="181"/>
        <v>3</v>
      </c>
      <c r="M294" s="48">
        <f t="shared" si="181"/>
        <v>4</v>
      </c>
      <c r="N294" s="48">
        <f t="shared" si="181"/>
        <v>6</v>
      </c>
      <c r="O294" s="48">
        <f t="shared" si="181"/>
        <v>-2</v>
      </c>
      <c r="P294" s="236">
        <f t="shared" si="181"/>
        <v>8</v>
      </c>
      <c r="Q294" s="40">
        <f t="shared" si="181"/>
        <v>4</v>
      </c>
      <c r="R294" s="48">
        <f t="shared" si="181"/>
        <v>1</v>
      </c>
      <c r="S294" s="48">
        <f t="shared" si="181"/>
        <v>3</v>
      </c>
      <c r="T294" s="48">
        <f t="shared" si="181"/>
        <v>2</v>
      </c>
      <c r="U294" s="48">
        <f t="shared" si="181"/>
        <v>1</v>
      </c>
      <c r="V294" s="40">
        <f t="shared" si="181"/>
        <v>6</v>
      </c>
      <c r="W294" s="301">
        <f t="shared" si="181"/>
        <v>-4</v>
      </c>
      <c r="X294" s="48">
        <f t="shared" si="181"/>
        <v>0</v>
      </c>
      <c r="Y294" s="48">
        <f t="shared" si="181"/>
        <v>0</v>
      </c>
      <c r="Z294" s="236">
        <f t="shared" si="181"/>
        <v>8</v>
      </c>
      <c r="AA294" s="40">
        <f t="shared" si="181"/>
        <v>-1</v>
      </c>
      <c r="AB294" s="48">
        <f t="shared" si="181"/>
        <v>3</v>
      </c>
      <c r="AC294" s="48">
        <f t="shared" si="181"/>
        <v>7</v>
      </c>
      <c r="AD294" s="48">
        <f t="shared" si="181"/>
        <v>1</v>
      </c>
      <c r="AE294" s="48">
        <f t="shared" si="181"/>
        <v>2</v>
      </c>
      <c r="AF294" s="52"/>
      <c r="AG294" s="25">
        <f t="shared" si="175"/>
        <v>77</v>
      </c>
      <c r="AH294" s="24">
        <f t="shared" si="176"/>
        <v>2.5666666666666669</v>
      </c>
      <c r="AI294" s="137">
        <f t="shared" si="177"/>
        <v>8</v>
      </c>
      <c r="AJ294" s="146">
        <f t="shared" si="178"/>
        <v>-4</v>
      </c>
      <c r="AM294" s="355"/>
    </row>
    <row r="295" spans="1:39" ht="15.6" x14ac:dyDescent="0.3">
      <c r="A295" s="37" t="s">
        <v>32</v>
      </c>
      <c r="B295" s="18">
        <v>1</v>
      </c>
      <c r="C295" s="11">
        <v>2</v>
      </c>
      <c r="D295" s="11">
        <v>3</v>
      </c>
      <c r="E295" s="11">
        <v>4</v>
      </c>
      <c r="F295" s="11">
        <v>5</v>
      </c>
      <c r="G295" s="19">
        <v>6</v>
      </c>
      <c r="H295" s="11">
        <v>7</v>
      </c>
      <c r="I295" s="11">
        <v>8</v>
      </c>
      <c r="J295" s="11">
        <v>9</v>
      </c>
      <c r="K295" s="11">
        <v>10</v>
      </c>
      <c r="L295" s="19">
        <v>11</v>
      </c>
      <c r="M295" s="11">
        <v>12</v>
      </c>
      <c r="N295" s="11">
        <v>13</v>
      </c>
      <c r="O295" s="11">
        <v>14</v>
      </c>
      <c r="P295" s="11">
        <v>15</v>
      </c>
      <c r="Q295" s="19">
        <v>16</v>
      </c>
      <c r="R295" s="11">
        <v>17</v>
      </c>
      <c r="S295" s="11">
        <v>18</v>
      </c>
      <c r="T295" s="11">
        <v>19</v>
      </c>
      <c r="U295" s="11">
        <v>20</v>
      </c>
      <c r="V295" s="19">
        <v>21</v>
      </c>
      <c r="W295" s="11">
        <v>22</v>
      </c>
      <c r="X295" s="11">
        <v>23</v>
      </c>
      <c r="Y295" s="11">
        <v>24</v>
      </c>
      <c r="Z295" s="11">
        <v>25</v>
      </c>
      <c r="AA295" s="19">
        <v>26</v>
      </c>
      <c r="AB295" s="11">
        <v>27</v>
      </c>
      <c r="AC295" s="11">
        <v>28</v>
      </c>
      <c r="AD295" s="11">
        <v>29</v>
      </c>
      <c r="AE295" s="11">
        <v>30</v>
      </c>
      <c r="AF295" s="11">
        <v>31</v>
      </c>
      <c r="AG295" s="8" t="s">
        <v>0</v>
      </c>
      <c r="AH295" s="6" t="s">
        <v>1</v>
      </c>
      <c r="AI295" s="131" t="s">
        <v>2</v>
      </c>
      <c r="AJ295" s="139" t="s">
        <v>3</v>
      </c>
    </row>
    <row r="296" spans="1:39" x14ac:dyDescent="0.25">
      <c r="A296" s="54" t="s">
        <v>10</v>
      </c>
      <c r="B296" s="55">
        <v>38</v>
      </c>
      <c r="C296" s="56">
        <v>29</v>
      </c>
      <c r="D296" s="56">
        <v>42</v>
      </c>
      <c r="E296" s="56">
        <v>42</v>
      </c>
      <c r="F296" s="56">
        <v>33</v>
      </c>
      <c r="G296" s="57">
        <v>31</v>
      </c>
      <c r="H296" s="56">
        <v>35</v>
      </c>
      <c r="I296" s="56">
        <v>27</v>
      </c>
      <c r="J296" s="56">
        <v>21</v>
      </c>
      <c r="K296" s="56">
        <v>20</v>
      </c>
      <c r="L296" s="57">
        <v>30</v>
      </c>
      <c r="M296" s="56">
        <v>31</v>
      </c>
      <c r="N296" s="56">
        <v>22</v>
      </c>
      <c r="O296" s="56">
        <v>17</v>
      </c>
      <c r="P296" s="56">
        <v>16</v>
      </c>
      <c r="Q296" s="57">
        <v>24</v>
      </c>
      <c r="R296" s="56">
        <v>34</v>
      </c>
      <c r="S296" s="56">
        <v>29</v>
      </c>
      <c r="T296" s="56">
        <v>35</v>
      </c>
      <c r="U296" s="56">
        <v>38</v>
      </c>
      <c r="V296" s="57">
        <v>46</v>
      </c>
      <c r="W296" s="56">
        <v>44</v>
      </c>
      <c r="X296" s="56">
        <v>40</v>
      </c>
      <c r="Y296" s="56">
        <v>36</v>
      </c>
      <c r="Z296" s="56">
        <v>32</v>
      </c>
      <c r="AA296" s="57">
        <v>27</v>
      </c>
      <c r="AB296" s="56">
        <v>30</v>
      </c>
      <c r="AC296" s="56">
        <v>28</v>
      </c>
      <c r="AD296" s="56">
        <v>27</v>
      </c>
      <c r="AE296" s="56">
        <v>42</v>
      </c>
      <c r="AF296" s="56">
        <v>25</v>
      </c>
      <c r="AG296" s="58">
        <f t="shared" ref="AG296:AG304" si="182">SUM(B296:AF296)</f>
        <v>971</v>
      </c>
      <c r="AH296" s="20">
        <f t="shared" ref="AH296:AH304" si="183">AVERAGE(B296:AF296)</f>
        <v>31.322580645161292</v>
      </c>
      <c r="AI296" s="122">
        <f t="shared" ref="AI296:AI304" si="184">MAX(B296:AF296)</f>
        <v>46</v>
      </c>
      <c r="AJ296" s="140">
        <f t="shared" ref="AJ296:AJ304" si="185">MIN(B296:AF296)</f>
        <v>16</v>
      </c>
      <c r="AK296" s="82">
        <f>('Max. Temp. Data 1897-1898'!AG293+'Min. Temp. Data 1897-1898'!AG296)/62</f>
        <v>40.548387096774192</v>
      </c>
      <c r="AM296" s="355"/>
    </row>
    <row r="297" spans="1:39" x14ac:dyDescent="0.25">
      <c r="A297" s="12" t="s">
        <v>7</v>
      </c>
      <c r="B297" s="15">
        <v>38</v>
      </c>
      <c r="C297" s="3">
        <v>25</v>
      </c>
      <c r="D297" s="3">
        <v>39</v>
      </c>
      <c r="E297" s="3">
        <v>41</v>
      </c>
      <c r="F297" s="3">
        <v>36</v>
      </c>
      <c r="G297" s="22">
        <v>31</v>
      </c>
      <c r="H297" s="3">
        <v>32</v>
      </c>
      <c r="I297" s="3">
        <v>27</v>
      </c>
      <c r="J297" s="3">
        <v>19</v>
      </c>
      <c r="K297" s="3">
        <v>16</v>
      </c>
      <c r="L297" s="22">
        <v>29</v>
      </c>
      <c r="M297" s="3">
        <v>28</v>
      </c>
      <c r="N297" s="3">
        <v>30</v>
      </c>
      <c r="O297" s="3">
        <v>14</v>
      </c>
      <c r="P297" s="3">
        <v>15</v>
      </c>
      <c r="Q297" s="22">
        <v>20</v>
      </c>
      <c r="R297" s="3">
        <v>30</v>
      </c>
      <c r="S297" s="3">
        <v>29</v>
      </c>
      <c r="T297" s="3">
        <v>30</v>
      </c>
      <c r="U297" s="3">
        <v>44</v>
      </c>
      <c r="V297" s="22">
        <v>45</v>
      </c>
      <c r="W297" s="3">
        <v>47</v>
      </c>
      <c r="X297" s="3">
        <v>45</v>
      </c>
      <c r="Y297" s="3">
        <v>34</v>
      </c>
      <c r="Z297" s="3">
        <v>28</v>
      </c>
      <c r="AA297" s="22">
        <v>28</v>
      </c>
      <c r="AB297" s="3">
        <v>27</v>
      </c>
      <c r="AC297" s="3">
        <v>27</v>
      </c>
      <c r="AD297" s="3">
        <v>26</v>
      </c>
      <c r="AE297" s="3">
        <v>42</v>
      </c>
      <c r="AF297" s="3">
        <v>45</v>
      </c>
      <c r="AG297" s="29">
        <f t="shared" si="182"/>
        <v>967</v>
      </c>
      <c r="AH297" s="30">
        <f t="shared" si="183"/>
        <v>31.193548387096776</v>
      </c>
      <c r="AI297" s="123">
        <f t="shared" si="184"/>
        <v>47</v>
      </c>
      <c r="AJ297" s="143">
        <f t="shared" si="185"/>
        <v>14</v>
      </c>
      <c r="AK297" s="82">
        <f>('Max. Temp. Data 1897-1898'!AG294+'Min. Temp. Data 1897-1898'!AG297)/62</f>
        <v>39.096774193548384</v>
      </c>
      <c r="AL297" s="196">
        <f>AK296-AK297</f>
        <v>1.4516129032258078</v>
      </c>
      <c r="AM297" s="355"/>
    </row>
    <row r="298" spans="1:39" ht="13.8" thickBot="1" x14ac:dyDescent="0.3">
      <c r="A298" s="36" t="s">
        <v>6</v>
      </c>
      <c r="B298" s="47">
        <f t="shared" ref="B298:AF298" si="186">B296-B297</f>
        <v>0</v>
      </c>
      <c r="C298" s="48">
        <f t="shared" si="186"/>
        <v>4</v>
      </c>
      <c r="D298" s="48">
        <f t="shared" si="186"/>
        <v>3</v>
      </c>
      <c r="E298" s="48">
        <f t="shared" si="186"/>
        <v>1</v>
      </c>
      <c r="F298" s="48">
        <f t="shared" si="186"/>
        <v>-3</v>
      </c>
      <c r="G298" s="40">
        <f t="shared" si="186"/>
        <v>0</v>
      </c>
      <c r="H298" s="48">
        <f t="shared" si="186"/>
        <v>3</v>
      </c>
      <c r="I298" s="48">
        <f t="shared" si="186"/>
        <v>0</v>
      </c>
      <c r="J298" s="48">
        <f t="shared" si="186"/>
        <v>2</v>
      </c>
      <c r="K298" s="48">
        <f t="shared" si="186"/>
        <v>4</v>
      </c>
      <c r="L298" s="40">
        <f t="shared" si="186"/>
        <v>1</v>
      </c>
      <c r="M298" s="48">
        <f t="shared" si="186"/>
        <v>3</v>
      </c>
      <c r="N298" s="48">
        <f t="shared" si="186"/>
        <v>-8</v>
      </c>
      <c r="O298" s="48">
        <f t="shared" si="186"/>
        <v>3</v>
      </c>
      <c r="P298" s="48">
        <f t="shared" si="186"/>
        <v>1</v>
      </c>
      <c r="Q298" s="40">
        <f t="shared" si="186"/>
        <v>4</v>
      </c>
      <c r="R298" s="48">
        <f t="shared" si="186"/>
        <v>4</v>
      </c>
      <c r="S298" s="48">
        <f t="shared" si="186"/>
        <v>0</v>
      </c>
      <c r="T298" s="236">
        <f t="shared" si="186"/>
        <v>5</v>
      </c>
      <c r="U298" s="48">
        <f t="shared" si="186"/>
        <v>-6</v>
      </c>
      <c r="V298" s="40">
        <f t="shared" si="186"/>
        <v>1</v>
      </c>
      <c r="W298" s="48">
        <f t="shared" si="186"/>
        <v>-3</v>
      </c>
      <c r="X298" s="48">
        <f t="shared" si="186"/>
        <v>-5</v>
      </c>
      <c r="Y298" s="48">
        <f t="shared" si="186"/>
        <v>2</v>
      </c>
      <c r="Z298" s="48">
        <f t="shared" si="186"/>
        <v>4</v>
      </c>
      <c r="AA298" s="40">
        <f t="shared" si="186"/>
        <v>-1</v>
      </c>
      <c r="AB298" s="48">
        <f t="shared" si="186"/>
        <v>3</v>
      </c>
      <c r="AC298" s="48">
        <f t="shared" si="186"/>
        <v>1</v>
      </c>
      <c r="AD298" s="48">
        <f t="shared" si="186"/>
        <v>1</v>
      </c>
      <c r="AE298" s="48">
        <f t="shared" si="186"/>
        <v>0</v>
      </c>
      <c r="AF298" s="301">
        <f t="shared" si="186"/>
        <v>-20</v>
      </c>
      <c r="AG298" s="25">
        <f t="shared" si="182"/>
        <v>4</v>
      </c>
      <c r="AH298" s="24">
        <f t="shared" si="183"/>
        <v>0.12903225806451613</v>
      </c>
      <c r="AI298" s="137">
        <f t="shared" si="184"/>
        <v>5</v>
      </c>
      <c r="AJ298" s="146">
        <f t="shared" si="185"/>
        <v>-20</v>
      </c>
      <c r="AM298" s="355"/>
    </row>
    <row r="299" spans="1:39" x14ac:dyDescent="0.25">
      <c r="A299" s="54" t="s">
        <v>10</v>
      </c>
      <c r="B299" s="55">
        <v>38</v>
      </c>
      <c r="C299" s="56">
        <v>29</v>
      </c>
      <c r="D299" s="56">
        <v>42</v>
      </c>
      <c r="E299" s="56">
        <v>42</v>
      </c>
      <c r="F299" s="56">
        <v>33</v>
      </c>
      <c r="G299" s="57">
        <v>31</v>
      </c>
      <c r="H299" s="56">
        <v>35</v>
      </c>
      <c r="I299" s="56">
        <v>27</v>
      </c>
      <c r="J299" s="56">
        <v>21</v>
      </c>
      <c r="K299" s="56">
        <v>20</v>
      </c>
      <c r="L299" s="57">
        <v>30</v>
      </c>
      <c r="M299" s="56">
        <v>31</v>
      </c>
      <c r="N299" s="56">
        <v>22</v>
      </c>
      <c r="O299" s="56">
        <v>17</v>
      </c>
      <c r="P299" s="56">
        <v>16</v>
      </c>
      <c r="Q299" s="57">
        <v>24</v>
      </c>
      <c r="R299" s="56">
        <v>34</v>
      </c>
      <c r="S299" s="56">
        <v>29</v>
      </c>
      <c r="T299" s="56">
        <v>35</v>
      </c>
      <c r="U299" s="56">
        <v>38</v>
      </c>
      <c r="V299" s="57">
        <v>46</v>
      </c>
      <c r="W299" s="56">
        <v>44</v>
      </c>
      <c r="X299" s="56">
        <v>40</v>
      </c>
      <c r="Y299" s="56">
        <v>36</v>
      </c>
      <c r="Z299" s="56">
        <v>32</v>
      </c>
      <c r="AA299" s="57">
        <v>27</v>
      </c>
      <c r="AB299" s="56">
        <v>30</v>
      </c>
      <c r="AC299" s="56">
        <v>28</v>
      </c>
      <c r="AD299" s="56">
        <v>27</v>
      </c>
      <c r="AE299" s="56">
        <v>42</v>
      </c>
      <c r="AF299" s="56">
        <v>25</v>
      </c>
      <c r="AG299" s="58">
        <f t="shared" si="182"/>
        <v>971</v>
      </c>
      <c r="AH299" s="20">
        <f t="shared" si="183"/>
        <v>31.322580645161292</v>
      </c>
      <c r="AI299" s="122">
        <f t="shared" si="184"/>
        <v>46</v>
      </c>
      <c r="AJ299" s="140">
        <f t="shared" si="185"/>
        <v>16</v>
      </c>
      <c r="AK299" s="82">
        <f>('Max. Temp. Data 1897-1898'!AG296+'Min. Temp. Data 1897-1898'!AG299)/62</f>
        <v>40.548387096774192</v>
      </c>
      <c r="AM299" s="355"/>
    </row>
    <row r="300" spans="1:39" x14ac:dyDescent="0.25">
      <c r="A300" s="35" t="s">
        <v>45</v>
      </c>
      <c r="B300" s="14">
        <v>36</v>
      </c>
      <c r="C300" s="32">
        <v>24</v>
      </c>
      <c r="D300" s="32">
        <v>40</v>
      </c>
      <c r="E300" s="32">
        <v>45</v>
      </c>
      <c r="F300" s="32">
        <v>36</v>
      </c>
      <c r="G300" s="21">
        <v>29</v>
      </c>
      <c r="H300" s="32">
        <v>26</v>
      </c>
      <c r="I300" s="32">
        <v>16</v>
      </c>
      <c r="J300" s="32">
        <v>15</v>
      </c>
      <c r="K300" s="32">
        <v>25</v>
      </c>
      <c r="L300" s="21">
        <v>27</v>
      </c>
      <c r="M300" s="32">
        <v>28</v>
      </c>
      <c r="N300" s="32">
        <v>10</v>
      </c>
      <c r="O300" s="32">
        <v>15</v>
      </c>
      <c r="P300" s="32">
        <v>20</v>
      </c>
      <c r="Q300" s="21">
        <v>30</v>
      </c>
      <c r="R300" s="32">
        <v>27</v>
      </c>
      <c r="S300" s="32">
        <v>27</v>
      </c>
      <c r="T300" s="32">
        <v>30</v>
      </c>
      <c r="U300" s="32">
        <v>31</v>
      </c>
      <c r="V300" s="21">
        <v>45</v>
      </c>
      <c r="W300" s="32">
        <v>44</v>
      </c>
      <c r="X300" s="32">
        <v>48</v>
      </c>
      <c r="Y300" s="32">
        <v>34</v>
      </c>
      <c r="Z300" s="32">
        <v>32</v>
      </c>
      <c r="AA300" s="21">
        <v>25</v>
      </c>
      <c r="AB300" s="32">
        <v>30</v>
      </c>
      <c r="AC300" s="32">
        <v>28</v>
      </c>
      <c r="AD300" s="32">
        <v>25</v>
      </c>
      <c r="AE300" s="32">
        <v>43</v>
      </c>
      <c r="AF300" s="32">
        <v>50</v>
      </c>
      <c r="AG300" s="29">
        <f t="shared" si="182"/>
        <v>941</v>
      </c>
      <c r="AH300" s="30">
        <f t="shared" si="183"/>
        <v>30.35483870967742</v>
      </c>
      <c r="AI300" s="123">
        <f t="shared" si="184"/>
        <v>50</v>
      </c>
      <c r="AJ300" s="143">
        <f t="shared" si="185"/>
        <v>10</v>
      </c>
      <c r="AK300" s="82">
        <f>('Max. Temp. Data 1897-1898'!AG297+'Min. Temp. Data 1897-1898'!AG300)/62</f>
        <v>39.774193548387096</v>
      </c>
      <c r="AL300" s="196">
        <f>AK299-AK300</f>
        <v>0.77419354838709609</v>
      </c>
      <c r="AM300" s="355"/>
    </row>
    <row r="301" spans="1:39" ht="13.8" thickBot="1" x14ac:dyDescent="0.3">
      <c r="A301" s="39" t="s">
        <v>6</v>
      </c>
      <c r="B301" s="47">
        <f t="shared" ref="B301:AF301" si="187">B299-B300</f>
        <v>2</v>
      </c>
      <c r="C301" s="48">
        <f t="shared" si="187"/>
        <v>5</v>
      </c>
      <c r="D301" s="48">
        <f t="shared" si="187"/>
        <v>2</v>
      </c>
      <c r="E301" s="48">
        <f t="shared" si="187"/>
        <v>-3</v>
      </c>
      <c r="F301" s="48">
        <f t="shared" si="187"/>
        <v>-3</v>
      </c>
      <c r="G301" s="40">
        <f t="shared" si="187"/>
        <v>2</v>
      </c>
      <c r="H301" s="48">
        <f t="shared" si="187"/>
        <v>9</v>
      </c>
      <c r="I301" s="48">
        <f t="shared" si="187"/>
        <v>11</v>
      </c>
      <c r="J301" s="48">
        <f t="shared" si="187"/>
        <v>6</v>
      </c>
      <c r="K301" s="48">
        <f t="shared" si="187"/>
        <v>-5</v>
      </c>
      <c r="L301" s="40">
        <f t="shared" si="187"/>
        <v>3</v>
      </c>
      <c r="M301" s="48">
        <f t="shared" si="187"/>
        <v>3</v>
      </c>
      <c r="N301" s="236">
        <f t="shared" si="187"/>
        <v>12</v>
      </c>
      <c r="O301" s="48">
        <f t="shared" si="187"/>
        <v>2</v>
      </c>
      <c r="P301" s="48">
        <f t="shared" si="187"/>
        <v>-4</v>
      </c>
      <c r="Q301" s="40">
        <f t="shared" si="187"/>
        <v>-6</v>
      </c>
      <c r="R301" s="48">
        <f t="shared" si="187"/>
        <v>7</v>
      </c>
      <c r="S301" s="48">
        <f t="shared" si="187"/>
        <v>2</v>
      </c>
      <c r="T301" s="48">
        <f t="shared" si="187"/>
        <v>5</v>
      </c>
      <c r="U301" s="48">
        <f t="shared" si="187"/>
        <v>7</v>
      </c>
      <c r="V301" s="40">
        <f t="shared" si="187"/>
        <v>1</v>
      </c>
      <c r="W301" s="48">
        <f t="shared" si="187"/>
        <v>0</v>
      </c>
      <c r="X301" s="48">
        <f t="shared" si="187"/>
        <v>-8</v>
      </c>
      <c r="Y301" s="48">
        <f t="shared" si="187"/>
        <v>2</v>
      </c>
      <c r="Z301" s="48">
        <f t="shared" si="187"/>
        <v>0</v>
      </c>
      <c r="AA301" s="40">
        <f t="shared" si="187"/>
        <v>2</v>
      </c>
      <c r="AB301" s="48">
        <f t="shared" si="187"/>
        <v>0</v>
      </c>
      <c r="AC301" s="48">
        <f t="shared" si="187"/>
        <v>0</v>
      </c>
      <c r="AD301" s="48">
        <f t="shared" si="187"/>
        <v>2</v>
      </c>
      <c r="AE301" s="48">
        <f t="shared" si="187"/>
        <v>-1</v>
      </c>
      <c r="AF301" s="301">
        <f t="shared" si="187"/>
        <v>-25</v>
      </c>
      <c r="AG301" s="25">
        <f t="shared" si="182"/>
        <v>30</v>
      </c>
      <c r="AH301" s="24">
        <f t="shared" si="183"/>
        <v>0.967741935483871</v>
      </c>
      <c r="AI301" s="137">
        <f t="shared" si="184"/>
        <v>12</v>
      </c>
      <c r="AJ301" s="146">
        <f t="shared" si="185"/>
        <v>-25</v>
      </c>
      <c r="AM301" s="355"/>
    </row>
    <row r="302" spans="1:39" x14ac:dyDescent="0.25">
      <c r="A302" s="54" t="s">
        <v>10</v>
      </c>
      <c r="B302" s="55">
        <v>38</v>
      </c>
      <c r="C302" s="56">
        <v>29</v>
      </c>
      <c r="D302" s="56">
        <v>42</v>
      </c>
      <c r="E302" s="56">
        <v>42</v>
      </c>
      <c r="F302" s="56">
        <v>33</v>
      </c>
      <c r="G302" s="57">
        <v>31</v>
      </c>
      <c r="H302" s="56">
        <v>35</v>
      </c>
      <c r="I302" s="56">
        <v>27</v>
      </c>
      <c r="J302" s="56">
        <v>21</v>
      </c>
      <c r="K302" s="56">
        <v>20</v>
      </c>
      <c r="L302" s="57">
        <v>30</v>
      </c>
      <c r="M302" s="56">
        <v>31</v>
      </c>
      <c r="N302" s="56">
        <v>22</v>
      </c>
      <c r="O302" s="56">
        <v>17</v>
      </c>
      <c r="P302" s="56">
        <v>16</v>
      </c>
      <c r="Q302" s="57">
        <v>24</v>
      </c>
      <c r="R302" s="56">
        <v>34</v>
      </c>
      <c r="S302" s="56">
        <v>29</v>
      </c>
      <c r="T302" s="56">
        <v>35</v>
      </c>
      <c r="U302" s="56">
        <v>38</v>
      </c>
      <c r="V302" s="57">
        <v>46</v>
      </c>
      <c r="W302" s="56">
        <v>44</v>
      </c>
      <c r="X302" s="56">
        <v>40</v>
      </c>
      <c r="Y302" s="56">
        <v>36</v>
      </c>
      <c r="Z302" s="56">
        <v>32</v>
      </c>
      <c r="AA302" s="57">
        <v>27</v>
      </c>
      <c r="AB302" s="56">
        <v>30</v>
      </c>
      <c r="AC302" s="56">
        <v>28</v>
      </c>
      <c r="AD302" s="56">
        <v>27</v>
      </c>
      <c r="AE302" s="56">
        <v>42</v>
      </c>
      <c r="AF302" s="56">
        <v>25</v>
      </c>
      <c r="AG302" s="58">
        <f t="shared" si="182"/>
        <v>971</v>
      </c>
      <c r="AH302" s="20">
        <f t="shared" si="183"/>
        <v>31.322580645161292</v>
      </c>
      <c r="AI302" s="122">
        <f t="shared" si="184"/>
        <v>46</v>
      </c>
      <c r="AJ302" s="140">
        <f t="shared" si="185"/>
        <v>16</v>
      </c>
      <c r="AK302" s="82">
        <f>('Max. Temp. Data 1897-1898'!AG299+'Min. Temp. Data 1897-1898'!AG302)/62</f>
        <v>40.548387096774192</v>
      </c>
      <c r="AM302" s="355"/>
    </row>
    <row r="303" spans="1:39" x14ac:dyDescent="0.25">
      <c r="A303" s="12" t="s">
        <v>12</v>
      </c>
      <c r="B303" s="14">
        <v>38</v>
      </c>
      <c r="C303" s="32">
        <v>23</v>
      </c>
      <c r="D303" s="32">
        <v>33</v>
      </c>
      <c r="E303" s="32">
        <v>41</v>
      </c>
      <c r="F303" s="32">
        <v>34</v>
      </c>
      <c r="G303" s="32">
        <v>29</v>
      </c>
      <c r="H303" s="32">
        <v>29</v>
      </c>
      <c r="I303" s="32">
        <v>24</v>
      </c>
      <c r="J303" s="32">
        <v>17</v>
      </c>
      <c r="K303" s="32">
        <v>15</v>
      </c>
      <c r="L303" s="32">
        <v>25</v>
      </c>
      <c r="M303" s="32">
        <v>25</v>
      </c>
      <c r="N303" s="32">
        <v>24</v>
      </c>
      <c r="O303" s="32">
        <v>9</v>
      </c>
      <c r="P303" s="32">
        <v>12</v>
      </c>
      <c r="Q303" s="32">
        <v>19</v>
      </c>
      <c r="R303" s="32">
        <v>31</v>
      </c>
      <c r="S303" s="32">
        <v>24</v>
      </c>
      <c r="T303" s="32">
        <v>30</v>
      </c>
      <c r="U303" s="32">
        <v>35</v>
      </c>
      <c r="V303" s="32">
        <v>44</v>
      </c>
      <c r="W303" s="32">
        <v>43</v>
      </c>
      <c r="X303" s="32">
        <v>38</v>
      </c>
      <c r="Y303" s="32">
        <v>30</v>
      </c>
      <c r="Z303" s="32">
        <v>30</v>
      </c>
      <c r="AA303" s="32">
        <v>24</v>
      </c>
      <c r="AB303" s="32">
        <v>26</v>
      </c>
      <c r="AC303" s="32">
        <v>26</v>
      </c>
      <c r="AD303" s="32">
        <v>28</v>
      </c>
      <c r="AE303" s="32">
        <v>43</v>
      </c>
      <c r="AF303" s="32">
        <v>33</v>
      </c>
      <c r="AG303" s="29">
        <f t="shared" si="182"/>
        <v>882</v>
      </c>
      <c r="AH303" s="30">
        <f t="shared" si="183"/>
        <v>28.451612903225808</v>
      </c>
      <c r="AI303" s="123">
        <f t="shared" si="184"/>
        <v>44</v>
      </c>
      <c r="AJ303" s="143">
        <f t="shared" si="185"/>
        <v>9</v>
      </c>
      <c r="AK303" s="82">
        <f>('Max. Temp. Data 1897-1898'!AG300+'Min. Temp. Data 1897-1898'!AG303)/62</f>
        <v>39.08064516129032</v>
      </c>
      <c r="AL303" s="196">
        <f>AK302-AK303</f>
        <v>1.4677419354838719</v>
      </c>
      <c r="AM303" s="355"/>
    </row>
    <row r="304" spans="1:39" ht="13.8" thickBot="1" x14ac:dyDescent="0.3">
      <c r="A304" s="36" t="s">
        <v>6</v>
      </c>
      <c r="B304" s="47">
        <f t="shared" ref="B304:AF304" si="188">B302-B303</f>
        <v>0</v>
      </c>
      <c r="C304" s="48">
        <f t="shared" si="188"/>
        <v>6</v>
      </c>
      <c r="D304" s="236">
        <f t="shared" si="188"/>
        <v>9</v>
      </c>
      <c r="E304" s="48">
        <f t="shared" si="188"/>
        <v>1</v>
      </c>
      <c r="F304" s="48">
        <f t="shared" si="188"/>
        <v>-1</v>
      </c>
      <c r="G304" s="40">
        <f t="shared" si="188"/>
        <v>2</v>
      </c>
      <c r="H304" s="48">
        <f t="shared" si="188"/>
        <v>6</v>
      </c>
      <c r="I304" s="48">
        <f t="shared" si="188"/>
        <v>3</v>
      </c>
      <c r="J304" s="48">
        <f t="shared" si="188"/>
        <v>4</v>
      </c>
      <c r="K304" s="48">
        <f t="shared" si="188"/>
        <v>5</v>
      </c>
      <c r="L304" s="40">
        <f t="shared" si="188"/>
        <v>5</v>
      </c>
      <c r="M304" s="48">
        <f t="shared" si="188"/>
        <v>6</v>
      </c>
      <c r="N304" s="48">
        <f t="shared" si="188"/>
        <v>-2</v>
      </c>
      <c r="O304" s="48">
        <f t="shared" si="188"/>
        <v>8</v>
      </c>
      <c r="P304" s="48">
        <f t="shared" si="188"/>
        <v>4</v>
      </c>
      <c r="Q304" s="40">
        <f t="shared" si="188"/>
        <v>5</v>
      </c>
      <c r="R304" s="48">
        <f t="shared" si="188"/>
        <v>3</v>
      </c>
      <c r="S304" s="48">
        <f t="shared" si="188"/>
        <v>5</v>
      </c>
      <c r="T304" s="48">
        <f t="shared" si="188"/>
        <v>5</v>
      </c>
      <c r="U304" s="48">
        <f t="shared" si="188"/>
        <v>3</v>
      </c>
      <c r="V304" s="40">
        <f t="shared" si="188"/>
        <v>2</v>
      </c>
      <c r="W304" s="48">
        <f t="shared" si="188"/>
        <v>1</v>
      </c>
      <c r="X304" s="48">
        <f t="shared" si="188"/>
        <v>2</v>
      </c>
      <c r="Y304" s="48">
        <f t="shared" si="188"/>
        <v>6</v>
      </c>
      <c r="Z304" s="48">
        <f t="shared" si="188"/>
        <v>2</v>
      </c>
      <c r="AA304" s="40">
        <f t="shared" si="188"/>
        <v>3</v>
      </c>
      <c r="AB304" s="48">
        <f t="shared" si="188"/>
        <v>4</v>
      </c>
      <c r="AC304" s="48">
        <f t="shared" si="188"/>
        <v>2</v>
      </c>
      <c r="AD304" s="48">
        <f t="shared" si="188"/>
        <v>-1</v>
      </c>
      <c r="AE304" s="48">
        <f t="shared" si="188"/>
        <v>-1</v>
      </c>
      <c r="AF304" s="301">
        <f t="shared" si="188"/>
        <v>-8</v>
      </c>
      <c r="AG304" s="25">
        <f t="shared" si="182"/>
        <v>89</v>
      </c>
      <c r="AH304" s="24">
        <f t="shared" si="183"/>
        <v>2.870967741935484</v>
      </c>
      <c r="AI304" s="137">
        <f t="shared" si="184"/>
        <v>9</v>
      </c>
      <c r="AJ304" s="146">
        <f t="shared" si="185"/>
        <v>-8</v>
      </c>
      <c r="AK304" s="184"/>
      <c r="AL304" s="184"/>
      <c r="AM304" s="355"/>
    </row>
    <row r="305" spans="1:38" ht="16.2" thickBot="1" x14ac:dyDescent="0.35">
      <c r="B305" s="322">
        <v>1</v>
      </c>
      <c r="C305" s="188">
        <v>2</v>
      </c>
      <c r="D305" s="323">
        <v>3</v>
      </c>
      <c r="E305" s="323">
        <v>4</v>
      </c>
      <c r="F305" s="323">
        <v>5</v>
      </c>
      <c r="G305" s="323">
        <v>6</v>
      </c>
      <c r="H305" s="323">
        <v>7</v>
      </c>
      <c r="I305" s="323">
        <v>8</v>
      </c>
      <c r="J305" s="323">
        <v>9</v>
      </c>
      <c r="K305" s="323">
        <v>10</v>
      </c>
      <c r="L305" s="323">
        <v>11</v>
      </c>
      <c r="M305" s="323">
        <v>12</v>
      </c>
      <c r="N305" s="323">
        <v>13</v>
      </c>
      <c r="O305" s="323">
        <v>14</v>
      </c>
      <c r="P305" s="323">
        <v>15</v>
      </c>
      <c r="Q305" s="323">
        <v>16</v>
      </c>
      <c r="R305" s="323">
        <v>17</v>
      </c>
      <c r="S305" s="323">
        <v>18</v>
      </c>
      <c r="T305" s="323">
        <v>19</v>
      </c>
      <c r="U305" s="323">
        <v>20</v>
      </c>
      <c r="V305" s="323">
        <v>21</v>
      </c>
      <c r="W305" s="323">
        <v>22</v>
      </c>
      <c r="X305" s="323">
        <v>23</v>
      </c>
      <c r="Y305" s="323">
        <v>24</v>
      </c>
      <c r="Z305" s="323">
        <v>25</v>
      </c>
      <c r="AA305" s="323">
        <v>26</v>
      </c>
      <c r="AB305" s="323">
        <v>27</v>
      </c>
      <c r="AC305" s="323">
        <v>28</v>
      </c>
      <c r="AD305" s="323">
        <v>29</v>
      </c>
      <c r="AE305" s="323">
        <v>30</v>
      </c>
      <c r="AF305" s="323">
        <v>31</v>
      </c>
      <c r="AG305" s="8" t="s">
        <v>0</v>
      </c>
      <c r="AH305" s="6" t="s">
        <v>1</v>
      </c>
      <c r="AI305" s="131" t="s">
        <v>2</v>
      </c>
      <c r="AJ305" s="139" t="s">
        <v>3</v>
      </c>
      <c r="AK305" s="184"/>
      <c r="AL305" s="184"/>
    </row>
    <row r="306" spans="1:38" x14ac:dyDescent="0.25">
      <c r="A306" s="184" t="s">
        <v>84</v>
      </c>
      <c r="B306" s="111">
        <f>SUM(B188+B198+B208+B218+B228+B238+B248+B258+B268+B278+B288+B298)</f>
        <v>18</v>
      </c>
      <c r="C306" s="112">
        <f t="shared" ref="C306:AC306" si="189">SUM(C188+C198+C208+C218+C228+C238+C248+C258+C268+C278+C288+C298)</f>
        <v>43</v>
      </c>
      <c r="D306" s="112">
        <f t="shared" si="189"/>
        <v>36</v>
      </c>
      <c r="E306" s="112">
        <f t="shared" si="189"/>
        <v>29</v>
      </c>
      <c r="F306" s="112">
        <f t="shared" si="189"/>
        <v>19</v>
      </c>
      <c r="G306" s="112">
        <f t="shared" si="189"/>
        <v>9</v>
      </c>
      <c r="H306" s="112">
        <f t="shared" si="189"/>
        <v>13</v>
      </c>
      <c r="I306" s="112">
        <f t="shared" si="189"/>
        <v>26</v>
      </c>
      <c r="J306" s="112">
        <f t="shared" si="189"/>
        <v>2</v>
      </c>
      <c r="K306" s="325">
        <f t="shared" si="189"/>
        <v>45</v>
      </c>
      <c r="L306" s="112">
        <f t="shared" si="189"/>
        <v>13</v>
      </c>
      <c r="M306" s="112">
        <f t="shared" si="189"/>
        <v>32</v>
      </c>
      <c r="N306" s="112">
        <f t="shared" si="189"/>
        <v>12</v>
      </c>
      <c r="O306" s="112">
        <f t="shared" si="189"/>
        <v>13</v>
      </c>
      <c r="P306" s="112">
        <f t="shared" si="189"/>
        <v>14</v>
      </c>
      <c r="Q306" s="112">
        <f t="shared" si="189"/>
        <v>20</v>
      </c>
      <c r="R306" s="112">
        <f t="shared" si="189"/>
        <v>13</v>
      </c>
      <c r="S306" s="112">
        <f t="shared" si="189"/>
        <v>-3</v>
      </c>
      <c r="T306" s="112">
        <f t="shared" si="189"/>
        <v>10</v>
      </c>
      <c r="U306" s="112">
        <f t="shared" si="189"/>
        <v>30</v>
      </c>
      <c r="V306" s="112">
        <f t="shared" si="189"/>
        <v>18</v>
      </c>
      <c r="W306" s="112">
        <f t="shared" si="189"/>
        <v>-1</v>
      </c>
      <c r="X306" s="112">
        <f t="shared" si="189"/>
        <v>-3</v>
      </c>
      <c r="Y306" s="112">
        <f t="shared" si="189"/>
        <v>19</v>
      </c>
      <c r="Z306" s="112">
        <f t="shared" si="189"/>
        <v>22</v>
      </c>
      <c r="AA306" s="112">
        <f t="shared" si="189"/>
        <v>-5</v>
      </c>
      <c r="AB306" s="112">
        <f t="shared" si="189"/>
        <v>23</v>
      </c>
      <c r="AC306" s="112">
        <f t="shared" si="189"/>
        <v>26</v>
      </c>
      <c r="AD306" s="112">
        <f>SUM(AD188+AD208+AD218+AD228+AD238+AD248+AD258+AD268+AD278+AD288+AD298)</f>
        <v>12</v>
      </c>
      <c r="AE306" s="112">
        <f>SUM(AE188+AE208+AE218+AE228+AE238+AE248+AE258+AE268+AE278+AE288+AE298)</f>
        <v>17</v>
      </c>
      <c r="AF306" s="324">
        <f>SUM(AF188+AF208+AF228+AF248+AF258+AF278+AF298)</f>
        <v>-30</v>
      </c>
      <c r="AG306" s="117">
        <f>SUM(B306:AF306)</f>
        <v>492</v>
      </c>
      <c r="AH306" s="118">
        <f>AVERAGE(B306:AF306)</f>
        <v>15.870967741935484</v>
      </c>
      <c r="AI306" s="326">
        <f>MAX(B306:AF306)</f>
        <v>45</v>
      </c>
      <c r="AJ306" s="330">
        <f>MIN(B306:AF306)</f>
        <v>-30</v>
      </c>
      <c r="AK306" s="184"/>
      <c r="AL306" s="184"/>
    </row>
    <row r="307" spans="1:38" x14ac:dyDescent="0.25">
      <c r="A307" s="315" t="s">
        <v>85</v>
      </c>
      <c r="B307" s="316">
        <f>B306/12</f>
        <v>1.5</v>
      </c>
      <c r="C307" s="317">
        <f t="shared" ref="C307:AC307" si="190">C306/12</f>
        <v>3.5833333333333335</v>
      </c>
      <c r="D307" s="317">
        <f t="shared" si="190"/>
        <v>3</v>
      </c>
      <c r="E307" s="317">
        <f t="shared" si="190"/>
        <v>2.4166666666666665</v>
      </c>
      <c r="F307" s="317">
        <f t="shared" si="190"/>
        <v>1.5833333333333333</v>
      </c>
      <c r="G307" s="317">
        <f t="shared" si="190"/>
        <v>0.75</v>
      </c>
      <c r="H307" s="317">
        <f t="shared" si="190"/>
        <v>1.0833333333333333</v>
      </c>
      <c r="I307" s="317">
        <f t="shared" si="190"/>
        <v>2.1666666666666665</v>
      </c>
      <c r="J307" s="317">
        <f t="shared" si="190"/>
        <v>0.16666666666666666</v>
      </c>
      <c r="K307" s="317">
        <f t="shared" si="190"/>
        <v>3.75</v>
      </c>
      <c r="L307" s="317">
        <f t="shared" si="190"/>
        <v>1.0833333333333333</v>
      </c>
      <c r="M307" s="317">
        <f t="shared" si="190"/>
        <v>2.6666666666666665</v>
      </c>
      <c r="N307" s="317">
        <f t="shared" si="190"/>
        <v>1</v>
      </c>
      <c r="O307" s="317">
        <f t="shared" si="190"/>
        <v>1.0833333333333333</v>
      </c>
      <c r="P307" s="317">
        <f t="shared" si="190"/>
        <v>1.1666666666666667</v>
      </c>
      <c r="Q307" s="317">
        <f t="shared" si="190"/>
        <v>1.6666666666666667</v>
      </c>
      <c r="R307" s="317">
        <f t="shared" si="190"/>
        <v>1.0833333333333333</v>
      </c>
      <c r="S307" s="317">
        <f t="shared" si="190"/>
        <v>-0.25</v>
      </c>
      <c r="T307" s="317">
        <f t="shared" si="190"/>
        <v>0.83333333333333337</v>
      </c>
      <c r="U307" s="317">
        <f t="shared" si="190"/>
        <v>2.5</v>
      </c>
      <c r="V307" s="317">
        <f t="shared" si="190"/>
        <v>1.5</v>
      </c>
      <c r="W307" s="317">
        <f t="shared" si="190"/>
        <v>-8.3333333333333329E-2</v>
      </c>
      <c r="X307" s="317">
        <f t="shared" si="190"/>
        <v>-0.25</v>
      </c>
      <c r="Y307" s="317">
        <f t="shared" si="190"/>
        <v>1.5833333333333333</v>
      </c>
      <c r="Z307" s="317">
        <f t="shared" si="190"/>
        <v>1.8333333333333333</v>
      </c>
      <c r="AA307" s="317">
        <f t="shared" si="190"/>
        <v>-0.41666666666666669</v>
      </c>
      <c r="AB307" s="317">
        <f t="shared" si="190"/>
        <v>1.9166666666666667</v>
      </c>
      <c r="AC307" s="317">
        <f t="shared" si="190"/>
        <v>2.1666666666666665</v>
      </c>
      <c r="AD307" s="317">
        <f>AD306/11</f>
        <v>1.0909090909090908</v>
      </c>
      <c r="AE307" s="317">
        <f>AE306/11</f>
        <v>1.5454545454545454</v>
      </c>
      <c r="AF307" s="318">
        <f>AF306/7</f>
        <v>-4.2857142857142856</v>
      </c>
      <c r="AG307" s="319">
        <f>SUM(B307:AF307)</f>
        <v>39.433982683982691</v>
      </c>
      <c r="AH307" s="320">
        <f>AVERAGE(B307:AF307)</f>
        <v>1.2720639575478287</v>
      </c>
      <c r="AI307" s="327">
        <f>MAX(B307:AF307)</f>
        <v>3.75</v>
      </c>
      <c r="AJ307" s="331">
        <f>MIN(B307:AF307)</f>
        <v>-4.2857142857142856</v>
      </c>
      <c r="AK307" s="184"/>
      <c r="AL307" s="184"/>
    </row>
    <row r="308" spans="1:38" ht="13.8" thickBot="1" x14ac:dyDescent="0.3">
      <c r="A308" s="184"/>
      <c r="B308" s="14"/>
      <c r="C308" s="114"/>
      <c r="D308" s="114"/>
      <c r="E308" s="114"/>
      <c r="F308" s="114"/>
      <c r="G308" s="114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4"/>
      <c r="AF308" s="314"/>
      <c r="AG308" s="174"/>
      <c r="AH308" s="175"/>
      <c r="AI308" s="328"/>
      <c r="AJ308" s="332"/>
      <c r="AK308" s="184"/>
      <c r="AL308" s="184"/>
    </row>
    <row r="309" spans="1:38" x14ac:dyDescent="0.25">
      <c r="A309" s="184" t="s">
        <v>37</v>
      </c>
      <c r="B309" s="111">
        <f>SUM(B191+B201+B211+B221+B231+B241+B251+B261+B271+B281+B291+B301)</f>
        <v>21</v>
      </c>
      <c r="C309" s="112">
        <f t="shared" ref="C309:AC309" si="191">SUM(C191+C201+C211+C221+C231+C241+C251+C261+C271+C281+C291+C301)</f>
        <v>26</v>
      </c>
      <c r="D309" s="112">
        <f t="shared" si="191"/>
        <v>34</v>
      </c>
      <c r="E309" s="112">
        <f t="shared" si="191"/>
        <v>17</v>
      </c>
      <c r="F309" s="112">
        <f t="shared" si="191"/>
        <v>13</v>
      </c>
      <c r="G309" s="112">
        <f t="shared" si="191"/>
        <v>5</v>
      </c>
      <c r="H309" s="112">
        <f t="shared" si="191"/>
        <v>37</v>
      </c>
      <c r="I309" s="112">
        <f t="shared" si="191"/>
        <v>18</v>
      </c>
      <c r="J309" s="112">
        <f t="shared" si="191"/>
        <v>15</v>
      </c>
      <c r="K309" s="112">
        <f t="shared" si="191"/>
        <v>7</v>
      </c>
      <c r="L309" s="112">
        <f t="shared" si="191"/>
        <v>9</v>
      </c>
      <c r="M309" s="112">
        <f t="shared" si="191"/>
        <v>10</v>
      </c>
      <c r="N309" s="112">
        <f t="shared" si="191"/>
        <v>32</v>
      </c>
      <c r="O309" s="112">
        <f t="shared" si="191"/>
        <v>17</v>
      </c>
      <c r="P309" s="112">
        <f t="shared" si="191"/>
        <v>27</v>
      </c>
      <c r="Q309" s="112">
        <f t="shared" si="191"/>
        <v>8</v>
      </c>
      <c r="R309" s="112">
        <f t="shared" si="191"/>
        <v>28</v>
      </c>
      <c r="S309" s="112">
        <f t="shared" si="191"/>
        <v>27</v>
      </c>
      <c r="T309" s="112">
        <f t="shared" si="191"/>
        <v>21</v>
      </c>
      <c r="U309" s="112">
        <f t="shared" si="191"/>
        <v>35</v>
      </c>
      <c r="V309" s="112">
        <f t="shared" si="191"/>
        <v>17</v>
      </c>
      <c r="W309" s="112">
        <f t="shared" si="191"/>
        <v>-20</v>
      </c>
      <c r="X309" s="112">
        <f t="shared" si="191"/>
        <v>10</v>
      </c>
      <c r="Y309" s="112">
        <f t="shared" si="191"/>
        <v>26</v>
      </c>
      <c r="Z309" s="112">
        <f t="shared" si="191"/>
        <v>25</v>
      </c>
      <c r="AA309" s="112">
        <f t="shared" si="191"/>
        <v>-6</v>
      </c>
      <c r="AB309" s="112">
        <f t="shared" si="191"/>
        <v>15</v>
      </c>
      <c r="AC309" s="112">
        <f t="shared" si="191"/>
        <v>33</v>
      </c>
      <c r="AD309" s="112">
        <f>SUM(AD191+AD211+AD221+AD231+AD241+AD251+AD261+AD271+AD281+AD291+AD301)</f>
        <v>3</v>
      </c>
      <c r="AE309" s="112">
        <f>SUM(AE191+AE211+AE221+AE231+AE241+AE251+AE261+AE271+AE281+AE291+AE301)</f>
        <v>12</v>
      </c>
      <c r="AF309" s="313">
        <f>SUM(AF191+AF211+AF231+AF251+AF261+AF281+AF301)</f>
        <v>-17</v>
      </c>
      <c r="AG309" s="120">
        <f>SUM(B309:AF309)</f>
        <v>505</v>
      </c>
      <c r="AH309" s="119">
        <f>AVERAGE(B309:AF309)</f>
        <v>16.29032258064516</v>
      </c>
      <c r="AI309" s="329">
        <f>MAX(B309:AF309)</f>
        <v>37</v>
      </c>
      <c r="AJ309" s="333">
        <f>MIN(B309:AF309)</f>
        <v>-20</v>
      </c>
      <c r="AK309" s="184"/>
      <c r="AL309" s="184"/>
    </row>
    <row r="310" spans="1:38" x14ac:dyDescent="0.25">
      <c r="A310" s="315" t="s">
        <v>40</v>
      </c>
      <c r="B310" s="316">
        <f t="shared" ref="B310:AC310" si="192">B309/12</f>
        <v>1.75</v>
      </c>
      <c r="C310" s="317">
        <f t="shared" si="192"/>
        <v>2.1666666666666665</v>
      </c>
      <c r="D310" s="317">
        <f t="shared" si="192"/>
        <v>2.8333333333333335</v>
      </c>
      <c r="E310" s="317">
        <f t="shared" si="192"/>
        <v>1.4166666666666667</v>
      </c>
      <c r="F310" s="317">
        <f t="shared" si="192"/>
        <v>1.0833333333333333</v>
      </c>
      <c r="G310" s="317">
        <f t="shared" si="192"/>
        <v>0.41666666666666669</v>
      </c>
      <c r="H310" s="317">
        <f t="shared" si="192"/>
        <v>3.0833333333333335</v>
      </c>
      <c r="I310" s="317">
        <f t="shared" si="192"/>
        <v>1.5</v>
      </c>
      <c r="J310" s="317">
        <f t="shared" si="192"/>
        <v>1.25</v>
      </c>
      <c r="K310" s="317">
        <f t="shared" si="192"/>
        <v>0.58333333333333337</v>
      </c>
      <c r="L310" s="317">
        <f t="shared" si="192"/>
        <v>0.75</v>
      </c>
      <c r="M310" s="317">
        <f t="shared" si="192"/>
        <v>0.83333333333333337</v>
      </c>
      <c r="N310" s="317">
        <f t="shared" si="192"/>
        <v>2.6666666666666665</v>
      </c>
      <c r="O310" s="317">
        <f t="shared" si="192"/>
        <v>1.4166666666666667</v>
      </c>
      <c r="P310" s="317">
        <f t="shared" si="192"/>
        <v>2.25</v>
      </c>
      <c r="Q310" s="317">
        <f t="shared" si="192"/>
        <v>0.66666666666666663</v>
      </c>
      <c r="R310" s="317">
        <f t="shared" si="192"/>
        <v>2.3333333333333335</v>
      </c>
      <c r="S310" s="317">
        <f t="shared" si="192"/>
        <v>2.25</v>
      </c>
      <c r="T310" s="317">
        <f t="shared" si="192"/>
        <v>1.75</v>
      </c>
      <c r="U310" s="317">
        <f t="shared" si="192"/>
        <v>2.9166666666666665</v>
      </c>
      <c r="V310" s="317">
        <f t="shared" si="192"/>
        <v>1.4166666666666667</v>
      </c>
      <c r="W310" s="317">
        <f t="shared" si="192"/>
        <v>-1.6666666666666667</v>
      </c>
      <c r="X310" s="317">
        <f t="shared" si="192"/>
        <v>0.83333333333333337</v>
      </c>
      <c r="Y310" s="317">
        <f t="shared" si="192"/>
        <v>2.1666666666666665</v>
      </c>
      <c r="Z310" s="317">
        <f t="shared" si="192"/>
        <v>2.0833333333333335</v>
      </c>
      <c r="AA310" s="317">
        <f t="shared" si="192"/>
        <v>-0.5</v>
      </c>
      <c r="AB310" s="317">
        <f t="shared" si="192"/>
        <v>1.25</v>
      </c>
      <c r="AC310" s="317">
        <f t="shared" si="192"/>
        <v>2.75</v>
      </c>
      <c r="AD310" s="317">
        <f>AD309/11</f>
        <v>0.27272727272727271</v>
      </c>
      <c r="AE310" s="317">
        <f>AE309/11</f>
        <v>1.0909090909090908</v>
      </c>
      <c r="AF310" s="318">
        <f>AF309/7</f>
        <v>-2.4285714285714284</v>
      </c>
      <c r="AG310" s="321">
        <f>SUM(B310:AF310)</f>
        <v>41.185064935064936</v>
      </c>
      <c r="AH310" s="320">
        <f>AVERAGE(B310:AF310)</f>
        <v>1.3285504817762883</v>
      </c>
      <c r="AI310" s="327">
        <f>MAX(B310:AF310)</f>
        <v>3.0833333333333335</v>
      </c>
      <c r="AJ310" s="331">
        <f>MIN(B310:AF310)</f>
        <v>-2.4285714285714284</v>
      </c>
      <c r="AK310" s="184"/>
      <c r="AL310" s="184"/>
    </row>
    <row r="311" spans="1:38" ht="13.8" thickBot="1" x14ac:dyDescent="0.3">
      <c r="A311" s="184"/>
      <c r="B311" s="1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114"/>
      <c r="AF311" s="314"/>
      <c r="AG311" s="174"/>
      <c r="AH311" s="175"/>
      <c r="AI311" s="328"/>
      <c r="AJ311" s="332"/>
      <c r="AK311" s="184"/>
      <c r="AL311" s="184"/>
    </row>
    <row r="312" spans="1:38" x14ac:dyDescent="0.25">
      <c r="A312" s="184" t="s">
        <v>86</v>
      </c>
      <c r="B312" s="111">
        <f>SUM(B194+B204+B214+B224+B234+B244+B254+B264+B274+B284+B294+B304)</f>
        <v>21</v>
      </c>
      <c r="C312" s="112">
        <f t="shared" ref="C312:AC312" si="193">SUM(C194+C204+C214+C224+C234+C244+C254+C264+C274+C284+C294+C304)</f>
        <v>42</v>
      </c>
      <c r="D312" s="325">
        <f t="shared" si="193"/>
        <v>48</v>
      </c>
      <c r="E312" s="112">
        <f t="shared" si="193"/>
        <v>25</v>
      </c>
      <c r="F312" s="112">
        <f t="shared" si="193"/>
        <v>15</v>
      </c>
      <c r="G312" s="112">
        <f t="shared" si="193"/>
        <v>28</v>
      </c>
      <c r="H312" s="112">
        <f t="shared" si="193"/>
        <v>39</v>
      </c>
      <c r="I312" s="112">
        <f t="shared" si="193"/>
        <v>37</v>
      </c>
      <c r="J312" s="112">
        <f t="shared" si="193"/>
        <v>30</v>
      </c>
      <c r="K312" s="112">
        <f t="shared" si="193"/>
        <v>26</v>
      </c>
      <c r="L312" s="112">
        <f t="shared" si="193"/>
        <v>32</v>
      </c>
      <c r="M312" s="112">
        <f t="shared" si="193"/>
        <v>22</v>
      </c>
      <c r="N312" s="112">
        <f t="shared" si="193"/>
        <v>37</v>
      </c>
      <c r="O312" s="112">
        <f t="shared" si="193"/>
        <v>32</v>
      </c>
      <c r="P312" s="112">
        <f t="shared" si="193"/>
        <v>26</v>
      </c>
      <c r="Q312" s="112">
        <f t="shared" si="193"/>
        <v>29</v>
      </c>
      <c r="R312" s="112">
        <f t="shared" si="193"/>
        <v>34</v>
      </c>
      <c r="S312" s="112">
        <f t="shared" si="193"/>
        <v>37</v>
      </c>
      <c r="T312" s="112">
        <f t="shared" si="193"/>
        <v>15</v>
      </c>
      <c r="U312" s="112">
        <f t="shared" si="193"/>
        <v>17</v>
      </c>
      <c r="V312" s="112">
        <f t="shared" si="193"/>
        <v>31</v>
      </c>
      <c r="W312" s="112">
        <f t="shared" si="193"/>
        <v>19</v>
      </c>
      <c r="X312" s="112">
        <f t="shared" si="193"/>
        <v>25</v>
      </c>
      <c r="Y312" s="112">
        <f t="shared" si="193"/>
        <v>22</v>
      </c>
      <c r="Z312" s="112">
        <f t="shared" si="193"/>
        <v>26</v>
      </c>
      <c r="AA312" s="112">
        <f t="shared" si="193"/>
        <v>16</v>
      </c>
      <c r="AB312" s="112">
        <f t="shared" si="193"/>
        <v>32</v>
      </c>
      <c r="AC312" s="112">
        <f t="shared" si="193"/>
        <v>37</v>
      </c>
      <c r="AD312" s="112">
        <f>SUM(AD194+AD214+AD224+AD234+AD244+AD254+AD264+AD274+AD284+AD294+AD304)</f>
        <v>24</v>
      </c>
      <c r="AE312" s="112">
        <f>SUM(AE194+AE214+AE224+AE234+AE244+AE254+AE264+AE274+AE284+AE294+AE304)</f>
        <v>24</v>
      </c>
      <c r="AF312" s="324">
        <f>SUM(AF194+AF214+AF234+AF254+AF264+AF284+AF304)</f>
        <v>-1</v>
      </c>
      <c r="AG312" s="120">
        <f>SUM(B312:AF312)</f>
        <v>847</v>
      </c>
      <c r="AH312" s="118">
        <f>AVERAGE(B312:AF312)</f>
        <v>27.322580645161292</v>
      </c>
      <c r="AI312" s="329">
        <f>MAX(B312:AF312)</f>
        <v>48</v>
      </c>
      <c r="AJ312" s="333">
        <f>MIN(B312:AF312)</f>
        <v>-1</v>
      </c>
      <c r="AK312" s="184"/>
      <c r="AL312" s="184"/>
    </row>
    <row r="313" spans="1:38" x14ac:dyDescent="0.25">
      <c r="A313" s="315" t="s">
        <v>39</v>
      </c>
      <c r="B313" s="316">
        <f t="shared" ref="B313:AC313" si="194">B312/12</f>
        <v>1.75</v>
      </c>
      <c r="C313" s="317">
        <f t="shared" si="194"/>
        <v>3.5</v>
      </c>
      <c r="D313" s="317">
        <f t="shared" si="194"/>
        <v>4</v>
      </c>
      <c r="E313" s="317">
        <f t="shared" si="194"/>
        <v>2.0833333333333335</v>
      </c>
      <c r="F313" s="317">
        <f t="shared" si="194"/>
        <v>1.25</v>
      </c>
      <c r="G313" s="317">
        <f t="shared" si="194"/>
        <v>2.3333333333333335</v>
      </c>
      <c r="H313" s="317">
        <f t="shared" si="194"/>
        <v>3.25</v>
      </c>
      <c r="I313" s="317">
        <f t="shared" si="194"/>
        <v>3.0833333333333335</v>
      </c>
      <c r="J313" s="317">
        <f t="shared" si="194"/>
        <v>2.5</v>
      </c>
      <c r="K313" s="317">
        <f t="shared" si="194"/>
        <v>2.1666666666666665</v>
      </c>
      <c r="L313" s="317">
        <f t="shared" si="194"/>
        <v>2.6666666666666665</v>
      </c>
      <c r="M313" s="317">
        <f t="shared" si="194"/>
        <v>1.8333333333333333</v>
      </c>
      <c r="N313" s="317">
        <f t="shared" si="194"/>
        <v>3.0833333333333335</v>
      </c>
      <c r="O313" s="317">
        <f t="shared" si="194"/>
        <v>2.6666666666666665</v>
      </c>
      <c r="P313" s="317">
        <f t="shared" si="194"/>
        <v>2.1666666666666665</v>
      </c>
      <c r="Q313" s="317">
        <f t="shared" si="194"/>
        <v>2.4166666666666665</v>
      </c>
      <c r="R313" s="317">
        <f t="shared" si="194"/>
        <v>2.8333333333333335</v>
      </c>
      <c r="S313" s="317">
        <f t="shared" si="194"/>
        <v>3.0833333333333335</v>
      </c>
      <c r="T313" s="317">
        <f t="shared" si="194"/>
        <v>1.25</v>
      </c>
      <c r="U313" s="317">
        <f t="shared" si="194"/>
        <v>1.4166666666666667</v>
      </c>
      <c r="V313" s="317">
        <f t="shared" si="194"/>
        <v>2.5833333333333335</v>
      </c>
      <c r="W313" s="317">
        <f t="shared" si="194"/>
        <v>1.5833333333333333</v>
      </c>
      <c r="X313" s="317">
        <f t="shared" si="194"/>
        <v>2.0833333333333335</v>
      </c>
      <c r="Y313" s="317">
        <f t="shared" si="194"/>
        <v>1.8333333333333333</v>
      </c>
      <c r="Z313" s="317">
        <f t="shared" si="194"/>
        <v>2.1666666666666665</v>
      </c>
      <c r="AA313" s="317">
        <f t="shared" si="194"/>
        <v>1.3333333333333333</v>
      </c>
      <c r="AB313" s="317">
        <f t="shared" si="194"/>
        <v>2.6666666666666665</v>
      </c>
      <c r="AC313" s="317">
        <f t="shared" si="194"/>
        <v>3.0833333333333335</v>
      </c>
      <c r="AD313" s="317">
        <f>AD312/11</f>
        <v>2.1818181818181817</v>
      </c>
      <c r="AE313" s="317">
        <f>AE312/11</f>
        <v>2.1818181818181817</v>
      </c>
      <c r="AF313" s="318">
        <f>AF312/7</f>
        <v>-0.14285714285714285</v>
      </c>
      <c r="AG313" s="321">
        <f>SUM(B313:AF313)</f>
        <v>70.887445887445907</v>
      </c>
      <c r="AH313" s="320">
        <f>AVERAGE(B313:AF313)</f>
        <v>2.2866918028208358</v>
      </c>
      <c r="AI313" s="327">
        <f>MAX(B313:AF313)</f>
        <v>4</v>
      </c>
      <c r="AJ313" s="331">
        <f>MIN(B313:AF313)</f>
        <v>-0.14285714285714285</v>
      </c>
      <c r="AK313" s="184"/>
      <c r="AL313" s="184"/>
    </row>
    <row r="314" spans="1:38" x14ac:dyDescent="0.25">
      <c r="A314" s="184"/>
      <c r="B314" s="32"/>
      <c r="C314" s="184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166"/>
      <c r="AH314" s="33"/>
      <c r="AI314" s="34"/>
      <c r="AJ314" s="34"/>
      <c r="AK314" s="184"/>
      <c r="AL314" s="184"/>
    </row>
    <row r="315" spans="1:38" x14ac:dyDescent="0.25">
      <c r="A315" s="184"/>
      <c r="B315" s="32"/>
      <c r="C315" s="184"/>
      <c r="D315" s="115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166"/>
      <c r="AH315" s="33"/>
      <c r="AI315" s="34"/>
      <c r="AJ315" s="34"/>
      <c r="AK315" s="184"/>
      <c r="AL315" s="184"/>
    </row>
    <row r="316" spans="1:38" x14ac:dyDescent="0.25">
      <c r="A316" s="184"/>
      <c r="B316" s="32"/>
      <c r="C316" s="184"/>
      <c r="D316" s="115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166"/>
      <c r="AH316" s="33"/>
      <c r="AI316" s="34"/>
      <c r="AJ316" s="34"/>
      <c r="AK316" s="184"/>
      <c r="AL316" s="184"/>
    </row>
    <row r="317" spans="1:38" x14ac:dyDescent="0.25">
      <c r="A317" s="205"/>
      <c r="B317" s="108"/>
      <c r="C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166"/>
      <c r="AH317" s="33"/>
      <c r="AI317" s="34"/>
      <c r="AJ317" s="34"/>
      <c r="AK317" s="184"/>
      <c r="AL317" s="184"/>
    </row>
    <row r="318" spans="1:38" ht="15.6" x14ac:dyDescent="0.3">
      <c r="A318" s="205"/>
      <c r="C318" s="33"/>
      <c r="D318" s="32"/>
      <c r="E318" s="32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85"/>
      <c r="Q318" s="185"/>
      <c r="R318" s="185"/>
      <c r="S318" s="185"/>
      <c r="T318" s="185"/>
      <c r="U318" s="185"/>
      <c r="V318" s="185"/>
      <c r="W318" s="185"/>
      <c r="X318" s="185"/>
      <c r="Y318" s="185"/>
      <c r="Z318" s="185"/>
      <c r="AA318" s="185"/>
      <c r="AB318" s="185"/>
      <c r="AC318" s="185"/>
      <c r="AD318" s="185"/>
      <c r="AE318" s="185"/>
      <c r="AF318" s="185"/>
      <c r="AG318" s="186"/>
      <c r="AH318" s="186"/>
      <c r="AI318" s="186"/>
      <c r="AJ318" s="186"/>
      <c r="AK318" s="184"/>
      <c r="AL318" s="184"/>
    </row>
    <row r="319" spans="1:38" x14ac:dyDescent="0.25">
      <c r="A319" s="205"/>
      <c r="C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166"/>
      <c r="AH319" s="33"/>
      <c r="AI319" s="34"/>
      <c r="AJ319" s="34"/>
      <c r="AK319" s="184"/>
      <c r="AL319" s="184"/>
    </row>
    <row r="320" spans="1:38" x14ac:dyDescent="0.25">
      <c r="A320" s="205"/>
      <c r="B320" s="32"/>
      <c r="C320" s="184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166"/>
      <c r="AH320" s="33"/>
      <c r="AI320" s="34"/>
      <c r="AJ320" s="34"/>
      <c r="AK320" s="184"/>
      <c r="AL320" s="184"/>
    </row>
    <row r="321" spans="1:40" x14ac:dyDescent="0.25">
      <c r="A321" s="184"/>
      <c r="B321" s="32"/>
      <c r="C321" s="184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166"/>
      <c r="AH321" s="33"/>
      <c r="AI321" s="34"/>
      <c r="AJ321" s="34"/>
      <c r="AK321" s="184"/>
      <c r="AL321" s="184"/>
    </row>
    <row r="322" spans="1:40" ht="13.8" x14ac:dyDescent="0.25">
      <c r="A322" s="184"/>
      <c r="B322" s="32"/>
      <c r="C322" s="184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70">
        <v>1897</v>
      </c>
      <c r="AG322" s="468" t="s">
        <v>107</v>
      </c>
      <c r="AH322" s="468"/>
      <c r="AI322" s="468"/>
      <c r="AJ322" s="468"/>
      <c r="AK322" s="468"/>
      <c r="AL322" s="141" t="s">
        <v>105</v>
      </c>
    </row>
    <row r="323" spans="1:40" ht="21" x14ac:dyDescent="0.4">
      <c r="A323" s="339">
        <v>1897</v>
      </c>
      <c r="B323" s="32"/>
      <c r="C323" s="184"/>
      <c r="D323" s="32"/>
      <c r="E323" s="185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468"/>
      <c r="AH323" s="468"/>
      <c r="AI323" s="468"/>
      <c r="AJ323" s="468"/>
      <c r="AK323" s="468"/>
      <c r="AL323" s="141" t="s">
        <v>108</v>
      </c>
    </row>
    <row r="324" spans="1:40" ht="15.6" x14ac:dyDescent="0.3">
      <c r="A324" s="280" t="s">
        <v>20</v>
      </c>
      <c r="B324" s="248">
        <v>1</v>
      </c>
      <c r="C324" s="256">
        <v>2</v>
      </c>
      <c r="D324" s="256">
        <v>3</v>
      </c>
      <c r="E324" s="256">
        <v>4</v>
      </c>
      <c r="F324" s="256">
        <v>5</v>
      </c>
      <c r="G324" s="256">
        <v>6</v>
      </c>
      <c r="H324" s="256">
        <v>7</v>
      </c>
      <c r="I324" s="256">
        <v>8</v>
      </c>
      <c r="J324" s="256">
        <v>9</v>
      </c>
      <c r="K324" s="256">
        <v>10</v>
      </c>
      <c r="L324" s="256">
        <v>11</v>
      </c>
      <c r="M324" s="256">
        <v>12</v>
      </c>
      <c r="N324" s="256">
        <v>13</v>
      </c>
      <c r="O324" s="256">
        <v>14</v>
      </c>
      <c r="P324" s="256">
        <v>15</v>
      </c>
      <c r="Q324" s="256">
        <v>16</v>
      </c>
      <c r="R324" s="256">
        <v>17</v>
      </c>
      <c r="S324" s="256">
        <v>18</v>
      </c>
      <c r="T324" s="256">
        <v>19</v>
      </c>
      <c r="U324" s="256">
        <v>20</v>
      </c>
      <c r="V324" s="256">
        <v>21</v>
      </c>
      <c r="W324" s="256">
        <v>22</v>
      </c>
      <c r="X324" s="256">
        <v>23</v>
      </c>
      <c r="Y324" s="256">
        <v>24</v>
      </c>
      <c r="Z324" s="256">
        <v>25</v>
      </c>
      <c r="AA324" s="256">
        <v>26</v>
      </c>
      <c r="AB324" s="256">
        <v>27</v>
      </c>
      <c r="AC324" s="256">
        <v>28</v>
      </c>
      <c r="AD324" s="256">
        <v>29</v>
      </c>
      <c r="AE324" s="256">
        <v>30</v>
      </c>
      <c r="AF324" s="125">
        <v>31</v>
      </c>
      <c r="AG324" s="8" t="s">
        <v>0</v>
      </c>
      <c r="AH324" s="257" t="s">
        <v>1</v>
      </c>
      <c r="AI324" s="258" t="s">
        <v>2</v>
      </c>
      <c r="AJ324" s="259" t="s">
        <v>3</v>
      </c>
      <c r="AK324" s="280" t="s">
        <v>50</v>
      </c>
      <c r="AL324" s="387" t="s">
        <v>127</v>
      </c>
      <c r="AM324" s="51" t="s">
        <v>50</v>
      </c>
      <c r="AN324" t="s">
        <v>126</v>
      </c>
    </row>
    <row r="325" spans="1:40" x14ac:dyDescent="0.25">
      <c r="A325" s="12" t="s">
        <v>7</v>
      </c>
      <c r="B325" s="250">
        <f>B$6</f>
        <v>28</v>
      </c>
      <c r="C325" s="166">
        <f t="shared" ref="C325:AF325" si="195">C$6</f>
        <v>30</v>
      </c>
      <c r="D325" s="166">
        <f t="shared" si="195"/>
        <v>42</v>
      </c>
      <c r="E325" s="166">
        <f t="shared" si="195"/>
        <v>44</v>
      </c>
      <c r="F325" s="166">
        <f t="shared" si="195"/>
        <v>40</v>
      </c>
      <c r="G325" s="166">
        <f t="shared" si="195"/>
        <v>29</v>
      </c>
      <c r="H325" s="166">
        <f t="shared" si="195"/>
        <v>15</v>
      </c>
      <c r="I325" s="166">
        <f t="shared" si="195"/>
        <v>20</v>
      </c>
      <c r="J325" s="166">
        <f t="shared" si="195"/>
        <v>22</v>
      </c>
      <c r="K325" s="166">
        <f t="shared" si="195"/>
        <v>34</v>
      </c>
      <c r="L325" s="166">
        <f t="shared" si="195"/>
        <v>32</v>
      </c>
      <c r="M325" s="166">
        <f t="shared" si="195"/>
        <v>29</v>
      </c>
      <c r="N325" s="166">
        <f t="shared" si="195"/>
        <v>20</v>
      </c>
      <c r="O325" s="166">
        <f t="shared" si="195"/>
        <v>28</v>
      </c>
      <c r="P325" s="166">
        <f t="shared" si="195"/>
        <v>31</v>
      </c>
      <c r="Q325" s="166">
        <f t="shared" si="195"/>
        <v>28</v>
      </c>
      <c r="R325" s="166">
        <f t="shared" si="195"/>
        <v>32</v>
      </c>
      <c r="S325" s="166">
        <f t="shared" si="195"/>
        <v>37</v>
      </c>
      <c r="T325" s="166">
        <f t="shared" si="195"/>
        <v>21</v>
      </c>
      <c r="U325" s="166">
        <f t="shared" si="195"/>
        <v>23</v>
      </c>
      <c r="V325" s="166">
        <f t="shared" si="195"/>
        <v>35</v>
      </c>
      <c r="W325" s="166">
        <f t="shared" si="195"/>
        <v>35</v>
      </c>
      <c r="X325" s="166">
        <f t="shared" si="195"/>
        <v>32</v>
      </c>
      <c r="Y325" s="166">
        <f t="shared" si="195"/>
        <v>31</v>
      </c>
      <c r="Z325" s="166">
        <f t="shared" si="195"/>
        <v>15</v>
      </c>
      <c r="AA325" s="166">
        <f t="shared" si="195"/>
        <v>10</v>
      </c>
      <c r="AB325" s="166">
        <f t="shared" si="195"/>
        <v>20</v>
      </c>
      <c r="AC325" s="166">
        <f t="shared" si="195"/>
        <v>12</v>
      </c>
      <c r="AD325" s="166">
        <f t="shared" si="195"/>
        <v>8</v>
      </c>
      <c r="AE325" s="166">
        <f t="shared" si="195"/>
        <v>4</v>
      </c>
      <c r="AF325" s="340">
        <f t="shared" si="195"/>
        <v>12</v>
      </c>
      <c r="AG325" s="29">
        <f>AG$6</f>
        <v>799</v>
      </c>
      <c r="AH325" s="33">
        <f>AH$6</f>
        <v>25.774193548387096</v>
      </c>
      <c r="AI325" s="260">
        <f>AI$6</f>
        <v>44</v>
      </c>
      <c r="AJ325" s="261">
        <f>AJ$6</f>
        <v>4</v>
      </c>
      <c r="AK325" s="30"/>
      <c r="AL325" s="59"/>
      <c r="AM325" s="389">
        <f>AK327</f>
        <v>1.1290322580645162</v>
      </c>
      <c r="AN325" t="s">
        <v>114</v>
      </c>
    </row>
    <row r="326" spans="1:40" x14ac:dyDescent="0.25">
      <c r="A326" t="s">
        <v>61</v>
      </c>
      <c r="B326" s="249">
        <f>B$12</f>
        <v>29</v>
      </c>
      <c r="C326" s="211">
        <f t="shared" ref="C326:AF326" si="196">C$12</f>
        <v>29</v>
      </c>
      <c r="D326" s="211">
        <f t="shared" si="196"/>
        <v>43</v>
      </c>
      <c r="E326" s="211">
        <f t="shared" si="196"/>
        <v>53</v>
      </c>
      <c r="F326" s="211">
        <f t="shared" si="196"/>
        <v>40</v>
      </c>
      <c r="G326" s="211">
        <f t="shared" si="196"/>
        <v>25</v>
      </c>
      <c r="H326" s="211">
        <f t="shared" si="196"/>
        <v>14</v>
      </c>
      <c r="I326" s="211">
        <f t="shared" si="196"/>
        <v>18</v>
      </c>
      <c r="J326" s="211">
        <f t="shared" si="196"/>
        <v>19</v>
      </c>
      <c r="K326" s="211">
        <f t="shared" si="196"/>
        <v>33</v>
      </c>
      <c r="L326" s="211">
        <f t="shared" si="196"/>
        <v>28</v>
      </c>
      <c r="M326" s="211">
        <f t="shared" si="196"/>
        <v>26</v>
      </c>
      <c r="N326" s="211">
        <f t="shared" si="196"/>
        <v>19</v>
      </c>
      <c r="O326" s="211">
        <f t="shared" si="196"/>
        <v>27</v>
      </c>
      <c r="P326" s="211">
        <f t="shared" si="196"/>
        <v>30</v>
      </c>
      <c r="Q326" s="211">
        <f t="shared" si="196"/>
        <v>27</v>
      </c>
      <c r="R326" s="211">
        <f t="shared" si="196"/>
        <v>31</v>
      </c>
      <c r="S326" s="211">
        <f t="shared" si="196"/>
        <v>35</v>
      </c>
      <c r="T326" s="211">
        <f t="shared" si="196"/>
        <v>19</v>
      </c>
      <c r="U326" s="211">
        <f t="shared" si="196"/>
        <v>22</v>
      </c>
      <c r="V326" s="211">
        <f t="shared" si="196"/>
        <v>34</v>
      </c>
      <c r="W326" s="211">
        <f t="shared" si="196"/>
        <v>32</v>
      </c>
      <c r="X326" s="211">
        <f t="shared" si="196"/>
        <v>29</v>
      </c>
      <c r="Y326" s="211">
        <f t="shared" si="196"/>
        <v>32</v>
      </c>
      <c r="Z326" s="211">
        <f t="shared" si="196"/>
        <v>15</v>
      </c>
      <c r="AA326" s="211">
        <f t="shared" si="196"/>
        <v>7</v>
      </c>
      <c r="AB326" s="211">
        <f t="shared" si="196"/>
        <v>19</v>
      </c>
      <c r="AC326" s="211">
        <f t="shared" si="196"/>
        <v>11</v>
      </c>
      <c r="AD326" s="211">
        <f t="shared" si="196"/>
        <v>6</v>
      </c>
      <c r="AE326" s="211">
        <f t="shared" si="196"/>
        <v>2</v>
      </c>
      <c r="AF326" s="341">
        <f t="shared" si="196"/>
        <v>10</v>
      </c>
      <c r="AG326" s="267">
        <f>AG$12</f>
        <v>764</v>
      </c>
      <c r="AH326" s="269">
        <f>AH$12</f>
        <v>24.64516129032258</v>
      </c>
      <c r="AI326" s="262">
        <f>AI$12</f>
        <v>53</v>
      </c>
      <c r="AJ326" s="263">
        <f>AJ$12</f>
        <v>2</v>
      </c>
      <c r="AK326" s="30"/>
      <c r="AL326" s="59"/>
      <c r="AM326" s="389">
        <f>AK331</f>
        <v>1.5</v>
      </c>
      <c r="AN326" t="s">
        <v>115</v>
      </c>
    </row>
    <row r="327" spans="1:40" ht="13.8" thickBot="1" x14ac:dyDescent="0.3">
      <c r="A327" s="252" t="s">
        <v>6</v>
      </c>
      <c r="B327" s="232">
        <f t="shared" ref="B327:AF327" si="197">B325-B326</f>
        <v>-1</v>
      </c>
      <c r="C327" s="16">
        <f t="shared" si="197"/>
        <v>1</v>
      </c>
      <c r="D327" s="16">
        <f t="shared" si="197"/>
        <v>-1</v>
      </c>
      <c r="E327" s="16">
        <f t="shared" si="197"/>
        <v>-9</v>
      </c>
      <c r="F327" s="16">
        <f t="shared" si="197"/>
        <v>0</v>
      </c>
      <c r="G327" s="16">
        <f t="shared" si="197"/>
        <v>4</v>
      </c>
      <c r="H327" s="16">
        <f t="shared" si="197"/>
        <v>1</v>
      </c>
      <c r="I327" s="16">
        <f t="shared" si="197"/>
        <v>2</v>
      </c>
      <c r="J327" s="16">
        <f t="shared" si="197"/>
        <v>3</v>
      </c>
      <c r="K327" s="16">
        <f t="shared" si="197"/>
        <v>1</v>
      </c>
      <c r="L327" s="16">
        <f t="shared" si="197"/>
        <v>4</v>
      </c>
      <c r="M327" s="16">
        <f t="shared" si="197"/>
        <v>3</v>
      </c>
      <c r="N327" s="16">
        <f t="shared" si="197"/>
        <v>1</v>
      </c>
      <c r="O327" s="16">
        <f t="shared" si="197"/>
        <v>1</v>
      </c>
      <c r="P327" s="16">
        <f t="shared" si="197"/>
        <v>1</v>
      </c>
      <c r="Q327" s="16">
        <f t="shared" si="197"/>
        <v>1</v>
      </c>
      <c r="R327" s="16">
        <f t="shared" si="197"/>
        <v>1</v>
      </c>
      <c r="S327" s="16">
        <f t="shared" si="197"/>
        <v>2</v>
      </c>
      <c r="T327" s="16">
        <f t="shared" si="197"/>
        <v>2</v>
      </c>
      <c r="U327" s="229">
        <f t="shared" si="197"/>
        <v>1</v>
      </c>
      <c r="V327" s="16">
        <f t="shared" si="197"/>
        <v>1</v>
      </c>
      <c r="W327" s="16">
        <f t="shared" si="197"/>
        <v>3</v>
      </c>
      <c r="X327" s="16">
        <f t="shared" si="197"/>
        <v>3</v>
      </c>
      <c r="Y327" s="16">
        <f t="shared" si="197"/>
        <v>-1</v>
      </c>
      <c r="Z327" s="16">
        <f t="shared" si="197"/>
        <v>0</v>
      </c>
      <c r="AA327" s="16">
        <f t="shared" si="197"/>
        <v>3</v>
      </c>
      <c r="AB327" s="16">
        <f t="shared" si="197"/>
        <v>1</v>
      </c>
      <c r="AC327" s="16">
        <f t="shared" si="197"/>
        <v>1</v>
      </c>
      <c r="AD327" s="16">
        <f t="shared" si="197"/>
        <v>2</v>
      </c>
      <c r="AE327" s="16">
        <f t="shared" si="197"/>
        <v>2</v>
      </c>
      <c r="AF327" s="45">
        <f t="shared" si="197"/>
        <v>2</v>
      </c>
      <c r="AG327" s="25">
        <f>SUM(B327:AF327)</f>
        <v>35</v>
      </c>
      <c r="AH327" s="153">
        <f>AVERAGE(B327:AF327)</f>
        <v>1.1290322580645162</v>
      </c>
      <c r="AI327" s="137">
        <f>MAX(B327:AF327)</f>
        <v>4</v>
      </c>
      <c r="AJ327" s="146">
        <f>MIN(B327:AF327)</f>
        <v>-9</v>
      </c>
      <c r="AK327" s="362">
        <f>AH327</f>
        <v>1.1290322580645162</v>
      </c>
      <c r="AL327" s="59" t="s">
        <v>114</v>
      </c>
      <c r="AM327" s="389">
        <f>AK335</f>
        <v>-1.2258064516129032</v>
      </c>
      <c r="AN327" t="s">
        <v>116</v>
      </c>
    </row>
    <row r="328" spans="1:40" ht="15.6" x14ac:dyDescent="0.3">
      <c r="A328" s="280" t="s">
        <v>62</v>
      </c>
      <c r="B328" s="248">
        <v>1</v>
      </c>
      <c r="C328" s="256">
        <v>2</v>
      </c>
      <c r="D328" s="256">
        <v>3</v>
      </c>
      <c r="E328" s="256">
        <v>4</v>
      </c>
      <c r="F328" s="256">
        <v>5</v>
      </c>
      <c r="G328" s="256">
        <v>6</v>
      </c>
      <c r="H328" s="256">
        <v>7</v>
      </c>
      <c r="I328" s="256">
        <v>8</v>
      </c>
      <c r="J328" s="256">
        <v>9</v>
      </c>
      <c r="K328" s="256">
        <v>10</v>
      </c>
      <c r="L328" s="256">
        <v>11</v>
      </c>
      <c r="M328" s="256">
        <v>12</v>
      </c>
      <c r="N328" s="256">
        <v>13</v>
      </c>
      <c r="O328" s="256">
        <v>14</v>
      </c>
      <c r="P328" s="256">
        <v>15</v>
      </c>
      <c r="Q328" s="256">
        <v>16</v>
      </c>
      <c r="R328" s="256">
        <v>17</v>
      </c>
      <c r="S328" s="256">
        <v>18</v>
      </c>
      <c r="T328" s="256">
        <v>19</v>
      </c>
      <c r="U328" s="256">
        <v>20</v>
      </c>
      <c r="V328" s="256">
        <v>21</v>
      </c>
      <c r="W328" s="256">
        <v>22</v>
      </c>
      <c r="X328" s="256">
        <v>23</v>
      </c>
      <c r="Y328" s="256">
        <v>24</v>
      </c>
      <c r="Z328" s="256">
        <v>25</v>
      </c>
      <c r="AA328" s="256">
        <v>26</v>
      </c>
      <c r="AB328" s="256">
        <v>27</v>
      </c>
      <c r="AC328" s="256">
        <v>28</v>
      </c>
      <c r="AD328" s="256"/>
      <c r="AE328" s="256"/>
      <c r="AF328" s="125"/>
      <c r="AG328" s="8" t="s">
        <v>0</v>
      </c>
      <c r="AH328" s="257" t="s">
        <v>1</v>
      </c>
      <c r="AI328" s="258" t="s">
        <v>2</v>
      </c>
      <c r="AJ328" s="259" t="s">
        <v>3</v>
      </c>
      <c r="AK328" s="30"/>
      <c r="AL328" s="59"/>
      <c r="AM328" s="389">
        <f>AK339</f>
        <v>-1.4</v>
      </c>
      <c r="AN328" t="s">
        <v>117</v>
      </c>
    </row>
    <row r="329" spans="1:40" ht="15.6" x14ac:dyDescent="0.3">
      <c r="A329" s="12" t="s">
        <v>7</v>
      </c>
      <c r="B329" s="250">
        <f>B$19</f>
        <v>17</v>
      </c>
      <c r="C329" s="166">
        <f t="shared" ref="C329:AC329" si="198">C$19</f>
        <v>32</v>
      </c>
      <c r="D329" s="166">
        <f t="shared" si="198"/>
        <v>33</v>
      </c>
      <c r="E329" s="166">
        <f t="shared" si="198"/>
        <v>28</v>
      </c>
      <c r="F329" s="166">
        <f t="shared" si="198"/>
        <v>25</v>
      </c>
      <c r="G329" s="166">
        <f t="shared" si="198"/>
        <v>34</v>
      </c>
      <c r="H329" s="166">
        <f t="shared" si="198"/>
        <v>40</v>
      </c>
      <c r="I329" s="166">
        <f t="shared" si="198"/>
        <v>31</v>
      </c>
      <c r="J329" s="166">
        <f t="shared" si="198"/>
        <v>30</v>
      </c>
      <c r="K329" s="166">
        <f t="shared" si="198"/>
        <v>28</v>
      </c>
      <c r="L329" s="166">
        <f t="shared" si="198"/>
        <v>33</v>
      </c>
      <c r="M329" s="166">
        <f t="shared" si="198"/>
        <v>33</v>
      </c>
      <c r="N329" s="166">
        <f t="shared" si="198"/>
        <v>27</v>
      </c>
      <c r="O329" s="166">
        <f t="shared" si="198"/>
        <v>34</v>
      </c>
      <c r="P329" s="166">
        <f t="shared" si="198"/>
        <v>40</v>
      </c>
      <c r="Q329" s="166">
        <f t="shared" si="198"/>
        <v>34</v>
      </c>
      <c r="R329" s="166">
        <f t="shared" si="198"/>
        <v>37</v>
      </c>
      <c r="S329" s="166">
        <f t="shared" si="198"/>
        <v>41</v>
      </c>
      <c r="T329" s="166">
        <f t="shared" si="198"/>
        <v>34</v>
      </c>
      <c r="U329" s="166">
        <f t="shared" si="198"/>
        <v>28</v>
      </c>
      <c r="V329" s="166">
        <f t="shared" si="198"/>
        <v>44</v>
      </c>
      <c r="W329" s="166">
        <f t="shared" si="198"/>
        <v>40</v>
      </c>
      <c r="X329" s="166">
        <f t="shared" si="198"/>
        <v>41</v>
      </c>
      <c r="Y329" s="166">
        <f t="shared" si="198"/>
        <v>31</v>
      </c>
      <c r="Z329" s="166">
        <f t="shared" si="198"/>
        <v>32</v>
      </c>
      <c r="AA329" s="166">
        <f t="shared" si="198"/>
        <v>39</v>
      </c>
      <c r="AB329" s="166">
        <f t="shared" si="198"/>
        <v>31</v>
      </c>
      <c r="AC329" s="166">
        <f t="shared" si="198"/>
        <v>19</v>
      </c>
      <c r="AD329" s="256"/>
      <c r="AE329" s="256"/>
      <c r="AF329" s="125"/>
      <c r="AG329" s="29">
        <f>AG$19</f>
        <v>916</v>
      </c>
      <c r="AH329" s="33">
        <f>AH$19</f>
        <v>32.714285714285715</v>
      </c>
      <c r="AI329" s="260">
        <f>AI$19</f>
        <v>44</v>
      </c>
      <c r="AJ329" s="261">
        <f>AJ$19</f>
        <v>17</v>
      </c>
      <c r="AK329" s="30"/>
      <c r="AL329" s="59"/>
      <c r="AM329" s="389">
        <f>AK343</f>
        <v>-0.64516129032258063</v>
      </c>
      <c r="AN329" t="s">
        <v>118</v>
      </c>
    </row>
    <row r="330" spans="1:40" ht="15.6" x14ac:dyDescent="0.3">
      <c r="A330" t="s">
        <v>61</v>
      </c>
      <c r="B330" s="251">
        <f>B$25</f>
        <v>15</v>
      </c>
      <c r="C330" s="265">
        <f t="shared" ref="C330:AC330" si="199">C$25</f>
        <v>33</v>
      </c>
      <c r="D330" s="265">
        <f t="shared" si="199"/>
        <v>32</v>
      </c>
      <c r="E330" s="265">
        <f t="shared" si="199"/>
        <v>27</v>
      </c>
      <c r="F330" s="265">
        <f t="shared" si="199"/>
        <v>23</v>
      </c>
      <c r="G330" s="265">
        <f t="shared" si="199"/>
        <v>34</v>
      </c>
      <c r="H330" s="265">
        <f t="shared" si="199"/>
        <v>38</v>
      </c>
      <c r="I330" s="265">
        <f t="shared" si="199"/>
        <v>30</v>
      </c>
      <c r="J330" s="265">
        <f t="shared" si="199"/>
        <v>28</v>
      </c>
      <c r="K330" s="265">
        <f t="shared" si="199"/>
        <v>26</v>
      </c>
      <c r="L330" s="265">
        <f t="shared" si="199"/>
        <v>32</v>
      </c>
      <c r="M330" s="265">
        <f t="shared" si="199"/>
        <v>32</v>
      </c>
      <c r="N330" s="265">
        <f t="shared" si="199"/>
        <v>25</v>
      </c>
      <c r="O330" s="265">
        <f t="shared" si="199"/>
        <v>27</v>
      </c>
      <c r="P330" s="265">
        <f t="shared" si="199"/>
        <v>34</v>
      </c>
      <c r="Q330" s="265">
        <f t="shared" si="199"/>
        <v>39</v>
      </c>
      <c r="R330" s="265">
        <f t="shared" si="199"/>
        <v>38</v>
      </c>
      <c r="S330" s="265">
        <f t="shared" si="199"/>
        <v>47</v>
      </c>
      <c r="T330" s="265">
        <f t="shared" si="199"/>
        <v>34</v>
      </c>
      <c r="U330" s="265">
        <f t="shared" si="199"/>
        <v>27</v>
      </c>
      <c r="V330" s="265">
        <f t="shared" si="199"/>
        <v>33</v>
      </c>
      <c r="W330" s="265">
        <f t="shared" si="199"/>
        <v>42</v>
      </c>
      <c r="X330" s="265">
        <f t="shared" si="199"/>
        <v>41</v>
      </c>
      <c r="Y330" s="265">
        <f t="shared" si="199"/>
        <v>31</v>
      </c>
      <c r="Z330" s="265">
        <f t="shared" si="199"/>
        <v>35</v>
      </c>
      <c r="AA330" s="265">
        <f t="shared" si="199"/>
        <v>29</v>
      </c>
      <c r="AB330" s="265">
        <f t="shared" si="199"/>
        <v>24</v>
      </c>
      <c r="AC330" s="265">
        <f t="shared" si="199"/>
        <v>18</v>
      </c>
      <c r="AD330" s="256"/>
      <c r="AE330" s="256"/>
      <c r="AF330" s="125"/>
      <c r="AG330" s="268">
        <f>AG$25</f>
        <v>874</v>
      </c>
      <c r="AH330" s="90">
        <f>AH$25</f>
        <v>31.214285714285715</v>
      </c>
      <c r="AI330" s="136">
        <f>AI$25</f>
        <v>47</v>
      </c>
      <c r="AJ330" s="127">
        <f>AJ$25</f>
        <v>15</v>
      </c>
      <c r="AK330" s="128"/>
      <c r="AL330" s="59"/>
      <c r="AM330" s="389">
        <f>AK347</f>
        <v>-2.4666666666666668</v>
      </c>
      <c r="AN330" t="s">
        <v>119</v>
      </c>
    </row>
    <row r="331" spans="1:40" ht="16.2" thickBot="1" x14ac:dyDescent="0.35">
      <c r="A331" s="252" t="s">
        <v>6</v>
      </c>
      <c r="B331" s="17">
        <f t="shared" ref="B331:AC331" si="200">B329-B330</f>
        <v>2</v>
      </c>
      <c r="C331" s="16">
        <f t="shared" si="200"/>
        <v>-1</v>
      </c>
      <c r="D331" s="16">
        <f t="shared" si="200"/>
        <v>1</v>
      </c>
      <c r="E331" s="16">
        <f t="shared" si="200"/>
        <v>1</v>
      </c>
      <c r="F331" s="16">
        <f t="shared" si="200"/>
        <v>2</v>
      </c>
      <c r="G331" s="16">
        <f t="shared" si="200"/>
        <v>0</v>
      </c>
      <c r="H331" s="16">
        <f t="shared" si="200"/>
        <v>2</v>
      </c>
      <c r="I331" s="16">
        <f t="shared" si="200"/>
        <v>1</v>
      </c>
      <c r="J331" s="16">
        <f t="shared" si="200"/>
        <v>2</v>
      </c>
      <c r="K331" s="16">
        <f t="shared" si="200"/>
        <v>2</v>
      </c>
      <c r="L331" s="16">
        <f t="shared" si="200"/>
        <v>1</v>
      </c>
      <c r="M331" s="16">
        <f t="shared" si="200"/>
        <v>1</v>
      </c>
      <c r="N331" s="16">
        <f t="shared" si="200"/>
        <v>2</v>
      </c>
      <c r="O331" s="16">
        <f t="shared" si="200"/>
        <v>7</v>
      </c>
      <c r="P331" s="16">
        <f t="shared" si="200"/>
        <v>6</v>
      </c>
      <c r="Q331" s="16">
        <f t="shared" si="200"/>
        <v>-5</v>
      </c>
      <c r="R331" s="16">
        <f t="shared" si="200"/>
        <v>-1</v>
      </c>
      <c r="S331" s="16">
        <f t="shared" si="200"/>
        <v>-6</v>
      </c>
      <c r="T331" s="16">
        <f t="shared" si="200"/>
        <v>0</v>
      </c>
      <c r="U331" s="16">
        <f t="shared" si="200"/>
        <v>1</v>
      </c>
      <c r="V331" s="16">
        <f t="shared" si="200"/>
        <v>11</v>
      </c>
      <c r="W331" s="16">
        <f t="shared" si="200"/>
        <v>-2</v>
      </c>
      <c r="X331" s="16">
        <f t="shared" si="200"/>
        <v>0</v>
      </c>
      <c r="Y331" s="255">
        <f t="shared" si="200"/>
        <v>0</v>
      </c>
      <c r="Z331" s="16">
        <f t="shared" si="200"/>
        <v>-3</v>
      </c>
      <c r="AA331" s="16">
        <f t="shared" si="200"/>
        <v>10</v>
      </c>
      <c r="AB331" s="253">
        <f t="shared" si="200"/>
        <v>7</v>
      </c>
      <c r="AC331" s="16">
        <f t="shared" si="200"/>
        <v>1</v>
      </c>
      <c r="AD331" s="256"/>
      <c r="AE331" s="256"/>
      <c r="AF331" s="125"/>
      <c r="AG331" s="25">
        <f>SUM(B331:AF331)</f>
        <v>42</v>
      </c>
      <c r="AH331" s="153">
        <f>AVERAGE(B331:AF331)</f>
        <v>1.5</v>
      </c>
      <c r="AI331" s="137">
        <f>MAX(B331:AF331)</f>
        <v>11</v>
      </c>
      <c r="AJ331" s="146">
        <f>MIN(B331:AF331)</f>
        <v>-6</v>
      </c>
      <c r="AK331" s="362">
        <f>AH331</f>
        <v>1.5</v>
      </c>
      <c r="AL331" s="59" t="s">
        <v>115</v>
      </c>
      <c r="AM331" s="389">
        <f>AK351</f>
        <v>-0.12903225806451613</v>
      </c>
      <c r="AN331" t="s">
        <v>120</v>
      </c>
    </row>
    <row r="332" spans="1:40" ht="15.6" x14ac:dyDescent="0.3">
      <c r="A332" s="280" t="s">
        <v>63</v>
      </c>
      <c r="B332" s="248">
        <v>1</v>
      </c>
      <c r="C332" s="256">
        <v>2</v>
      </c>
      <c r="D332" s="256">
        <v>3</v>
      </c>
      <c r="E332" s="256">
        <v>4</v>
      </c>
      <c r="F332" s="256">
        <v>5</v>
      </c>
      <c r="G332" s="256">
        <v>6</v>
      </c>
      <c r="H332" s="256">
        <v>7</v>
      </c>
      <c r="I332" s="256">
        <v>8</v>
      </c>
      <c r="J332" s="256">
        <v>9</v>
      </c>
      <c r="K332" s="256">
        <v>10</v>
      </c>
      <c r="L332" s="256">
        <v>11</v>
      </c>
      <c r="M332" s="256">
        <v>12</v>
      </c>
      <c r="N332" s="256">
        <v>13</v>
      </c>
      <c r="O332" s="256">
        <v>14</v>
      </c>
      <c r="P332" s="256">
        <v>15</v>
      </c>
      <c r="Q332" s="256">
        <v>16</v>
      </c>
      <c r="R332" s="256">
        <v>17</v>
      </c>
      <c r="S332" s="256">
        <v>18</v>
      </c>
      <c r="T332" s="256">
        <v>19</v>
      </c>
      <c r="U332" s="256">
        <v>20</v>
      </c>
      <c r="V332" s="256">
        <v>21</v>
      </c>
      <c r="W332" s="256">
        <v>22</v>
      </c>
      <c r="X332" s="256">
        <v>23</v>
      </c>
      <c r="Y332" s="256">
        <v>24</v>
      </c>
      <c r="Z332" s="256">
        <v>25</v>
      </c>
      <c r="AA332" s="256">
        <v>26</v>
      </c>
      <c r="AB332" s="256">
        <v>27</v>
      </c>
      <c r="AC332" s="256">
        <v>28</v>
      </c>
      <c r="AD332" s="256">
        <v>29</v>
      </c>
      <c r="AE332" s="256">
        <v>30</v>
      </c>
      <c r="AF332" s="125">
        <v>31</v>
      </c>
      <c r="AG332" s="8" t="s">
        <v>0</v>
      </c>
      <c r="AH332" s="257" t="s">
        <v>1</v>
      </c>
      <c r="AI332" s="258" t="s">
        <v>2</v>
      </c>
      <c r="AJ332" s="259" t="s">
        <v>3</v>
      </c>
      <c r="AK332" s="30"/>
      <c r="AL332" s="388"/>
      <c r="AM332" s="389">
        <f>AK355</f>
        <v>0.16129032258064516</v>
      </c>
      <c r="AN332" t="s">
        <v>121</v>
      </c>
    </row>
    <row r="333" spans="1:40" x14ac:dyDescent="0.25">
      <c r="A333" s="12" t="s">
        <v>7</v>
      </c>
      <c r="B333" s="251">
        <f>B$32</f>
        <v>34</v>
      </c>
      <c r="C333" s="265">
        <f t="shared" ref="C333:AF333" si="201">C$32</f>
        <v>40</v>
      </c>
      <c r="D333" s="265">
        <f t="shared" si="201"/>
        <v>42</v>
      </c>
      <c r="E333" s="265">
        <f t="shared" si="201"/>
        <v>35</v>
      </c>
      <c r="F333" s="265">
        <f t="shared" si="201"/>
        <v>35</v>
      </c>
      <c r="G333" s="265">
        <f t="shared" si="201"/>
        <v>36</v>
      </c>
      <c r="H333" s="265">
        <f t="shared" si="201"/>
        <v>34</v>
      </c>
      <c r="I333" s="265">
        <f t="shared" si="201"/>
        <v>32</v>
      </c>
      <c r="J333" s="265">
        <f t="shared" si="201"/>
        <v>34</v>
      </c>
      <c r="K333" s="265">
        <f t="shared" si="201"/>
        <v>40</v>
      </c>
      <c r="L333" s="265">
        <f t="shared" si="201"/>
        <v>33</v>
      </c>
      <c r="M333" s="265">
        <f t="shared" si="201"/>
        <v>40</v>
      </c>
      <c r="N333" s="265">
        <f t="shared" si="201"/>
        <v>40</v>
      </c>
      <c r="O333" s="265">
        <f t="shared" si="201"/>
        <v>36</v>
      </c>
      <c r="P333" s="265">
        <f t="shared" si="201"/>
        <v>35</v>
      </c>
      <c r="Q333" s="265">
        <f t="shared" si="201"/>
        <v>36</v>
      </c>
      <c r="R333" s="265">
        <f t="shared" si="201"/>
        <v>30</v>
      </c>
      <c r="S333" s="265">
        <f t="shared" si="201"/>
        <v>40</v>
      </c>
      <c r="T333" s="265">
        <f t="shared" si="201"/>
        <v>40</v>
      </c>
      <c r="U333" s="265">
        <f t="shared" si="201"/>
        <v>42</v>
      </c>
      <c r="V333" s="265">
        <f t="shared" si="201"/>
        <v>52</v>
      </c>
      <c r="W333" s="265">
        <f t="shared" si="201"/>
        <v>51</v>
      </c>
      <c r="X333" s="265">
        <f t="shared" si="201"/>
        <v>50</v>
      </c>
      <c r="Y333" s="265">
        <f t="shared" si="201"/>
        <v>45</v>
      </c>
      <c r="Z333" s="265">
        <f t="shared" si="201"/>
        <v>37</v>
      </c>
      <c r="AA333" s="265">
        <f t="shared" si="201"/>
        <v>31</v>
      </c>
      <c r="AB333" s="265">
        <f t="shared" si="201"/>
        <v>31</v>
      </c>
      <c r="AC333" s="265">
        <f t="shared" si="201"/>
        <v>30</v>
      </c>
      <c r="AD333" s="265">
        <f t="shared" si="201"/>
        <v>29</v>
      </c>
      <c r="AE333" s="265">
        <f t="shared" si="201"/>
        <v>40</v>
      </c>
      <c r="AF333" s="342">
        <f t="shared" si="201"/>
        <v>50</v>
      </c>
      <c r="AG333" s="268">
        <f>AG$32</f>
        <v>1180</v>
      </c>
      <c r="AH333" s="90">
        <f>AH$32</f>
        <v>38.064516129032256</v>
      </c>
      <c r="AI333" s="265">
        <f>AI$32</f>
        <v>52</v>
      </c>
      <c r="AJ333" s="265">
        <f>AJ$32</f>
        <v>29</v>
      </c>
      <c r="AK333" s="128"/>
      <c r="AL333" s="388"/>
      <c r="AM333" s="389">
        <f>AK359</f>
        <v>2.8333333333333335</v>
      </c>
      <c r="AN333" t="s">
        <v>122</v>
      </c>
    </row>
    <row r="334" spans="1:40" x14ac:dyDescent="0.25">
      <c r="A334" t="s">
        <v>61</v>
      </c>
      <c r="B334" s="251">
        <f>B$38</f>
        <v>28</v>
      </c>
      <c r="C334" s="265">
        <f t="shared" ref="C334:AF334" si="202">C$38</f>
        <v>41</v>
      </c>
      <c r="D334" s="265">
        <f t="shared" si="202"/>
        <v>52</v>
      </c>
      <c r="E334" s="265">
        <f t="shared" si="202"/>
        <v>35</v>
      </c>
      <c r="F334" s="265">
        <f t="shared" si="202"/>
        <v>36</v>
      </c>
      <c r="G334" s="265">
        <f t="shared" si="202"/>
        <v>44</v>
      </c>
      <c r="H334" s="265">
        <f t="shared" si="202"/>
        <v>34</v>
      </c>
      <c r="I334" s="265">
        <f t="shared" si="202"/>
        <v>34</v>
      </c>
      <c r="J334" s="265">
        <f t="shared" si="202"/>
        <v>35</v>
      </c>
      <c r="K334" s="265">
        <f t="shared" si="202"/>
        <v>50</v>
      </c>
      <c r="L334" s="265">
        <f t="shared" si="202"/>
        <v>31</v>
      </c>
      <c r="M334" s="265">
        <f t="shared" si="202"/>
        <v>39</v>
      </c>
      <c r="N334" s="265">
        <f t="shared" si="202"/>
        <v>40</v>
      </c>
      <c r="O334" s="265">
        <f t="shared" si="202"/>
        <v>37</v>
      </c>
      <c r="P334" s="265">
        <f t="shared" si="202"/>
        <v>35</v>
      </c>
      <c r="Q334" s="265">
        <f t="shared" si="202"/>
        <v>39</v>
      </c>
      <c r="R334" s="265">
        <f t="shared" si="202"/>
        <v>28</v>
      </c>
      <c r="S334" s="265">
        <f t="shared" si="202"/>
        <v>40</v>
      </c>
      <c r="T334" s="265">
        <f t="shared" si="202"/>
        <v>47</v>
      </c>
      <c r="U334" s="265">
        <f t="shared" si="202"/>
        <v>52</v>
      </c>
      <c r="V334" s="265">
        <f t="shared" si="202"/>
        <v>53</v>
      </c>
      <c r="W334" s="265">
        <f t="shared" si="202"/>
        <v>50</v>
      </c>
      <c r="X334" s="265">
        <f t="shared" si="202"/>
        <v>57</v>
      </c>
      <c r="Y334" s="265">
        <f t="shared" si="202"/>
        <v>44</v>
      </c>
      <c r="Z334" s="265">
        <f t="shared" si="202"/>
        <v>35</v>
      </c>
      <c r="AA334" s="265">
        <f t="shared" si="202"/>
        <v>30</v>
      </c>
      <c r="AB334" s="265">
        <f t="shared" si="202"/>
        <v>29</v>
      </c>
      <c r="AC334" s="265">
        <f t="shared" si="202"/>
        <v>30</v>
      </c>
      <c r="AD334" s="265">
        <f t="shared" si="202"/>
        <v>26</v>
      </c>
      <c r="AE334" s="265">
        <f t="shared" si="202"/>
        <v>42</v>
      </c>
      <c r="AF334" s="342">
        <f t="shared" si="202"/>
        <v>45</v>
      </c>
      <c r="AG334" s="268">
        <f>AG$38</f>
        <v>1218</v>
      </c>
      <c r="AH334" s="90">
        <f>AH$38</f>
        <v>39.29032258064516</v>
      </c>
      <c r="AI334" s="265">
        <f>AI$38</f>
        <v>57</v>
      </c>
      <c r="AJ334" s="265">
        <f>AJ$38</f>
        <v>26</v>
      </c>
      <c r="AK334" s="128"/>
      <c r="AL334" s="388"/>
      <c r="AM334" s="389">
        <f>AK363</f>
        <v>2.193548387096774</v>
      </c>
      <c r="AN334" t="s">
        <v>123</v>
      </c>
    </row>
    <row r="335" spans="1:40" ht="13.8" thickBot="1" x14ac:dyDescent="0.3">
      <c r="A335" s="252" t="s">
        <v>6</v>
      </c>
      <c r="B335" s="17">
        <f t="shared" ref="B335:AF335" si="203">B333-B334</f>
        <v>6</v>
      </c>
      <c r="C335" s="16">
        <f t="shared" si="203"/>
        <v>-1</v>
      </c>
      <c r="D335" s="16">
        <f t="shared" si="203"/>
        <v>-10</v>
      </c>
      <c r="E335" s="16">
        <f t="shared" si="203"/>
        <v>0</v>
      </c>
      <c r="F335" s="16">
        <f t="shared" si="203"/>
        <v>-1</v>
      </c>
      <c r="G335" s="16">
        <f t="shared" si="203"/>
        <v>-8</v>
      </c>
      <c r="H335" s="16">
        <f t="shared" si="203"/>
        <v>0</v>
      </c>
      <c r="I335" s="16">
        <f t="shared" si="203"/>
        <v>-2</v>
      </c>
      <c r="J335" s="16">
        <f t="shared" si="203"/>
        <v>-1</v>
      </c>
      <c r="K335" s="16">
        <f t="shared" si="203"/>
        <v>-10</v>
      </c>
      <c r="L335" s="16">
        <f t="shared" si="203"/>
        <v>2</v>
      </c>
      <c r="M335" s="16">
        <f t="shared" si="203"/>
        <v>1</v>
      </c>
      <c r="N335" s="16">
        <f t="shared" si="203"/>
        <v>0</v>
      </c>
      <c r="O335" s="16">
        <f t="shared" si="203"/>
        <v>-1</v>
      </c>
      <c r="P335" s="16">
        <f t="shared" si="203"/>
        <v>0</v>
      </c>
      <c r="Q335" s="16">
        <f t="shared" si="203"/>
        <v>-3</v>
      </c>
      <c r="R335" s="16">
        <f t="shared" si="203"/>
        <v>2</v>
      </c>
      <c r="S335" s="16">
        <f t="shared" si="203"/>
        <v>0</v>
      </c>
      <c r="T335" s="16">
        <f t="shared" si="203"/>
        <v>-7</v>
      </c>
      <c r="U335" s="16">
        <f t="shared" si="203"/>
        <v>-10</v>
      </c>
      <c r="V335" s="16">
        <f t="shared" si="203"/>
        <v>-1</v>
      </c>
      <c r="W335" s="16">
        <f t="shared" si="203"/>
        <v>1</v>
      </c>
      <c r="X335" s="16">
        <f t="shared" si="203"/>
        <v>-7</v>
      </c>
      <c r="Y335" s="254">
        <f t="shared" si="203"/>
        <v>1</v>
      </c>
      <c r="Z335" s="16">
        <f t="shared" si="203"/>
        <v>2</v>
      </c>
      <c r="AA335" s="16">
        <f t="shared" si="203"/>
        <v>1</v>
      </c>
      <c r="AB335" s="16">
        <f t="shared" si="203"/>
        <v>2</v>
      </c>
      <c r="AC335" s="16">
        <f t="shared" si="203"/>
        <v>0</v>
      </c>
      <c r="AD335" s="16">
        <f t="shared" si="203"/>
        <v>3</v>
      </c>
      <c r="AE335" s="16">
        <f t="shared" si="203"/>
        <v>-2</v>
      </c>
      <c r="AF335" s="45">
        <f t="shared" si="203"/>
        <v>5</v>
      </c>
      <c r="AG335" s="25">
        <f>SUM(B335:AF335)</f>
        <v>-38</v>
      </c>
      <c r="AH335" s="153">
        <f>AVERAGE(B335:AF335)</f>
        <v>-1.2258064516129032</v>
      </c>
      <c r="AI335" s="137">
        <f>MAX(B335:AF335)</f>
        <v>6</v>
      </c>
      <c r="AJ335" s="146">
        <f>MIN(B335:AF335)</f>
        <v>-10</v>
      </c>
      <c r="AK335" s="361">
        <f>AH335</f>
        <v>-1.2258064516129032</v>
      </c>
      <c r="AL335" s="388" t="s">
        <v>116</v>
      </c>
      <c r="AM335" s="389">
        <f>AK367</f>
        <v>2.2000000000000002</v>
      </c>
      <c r="AN335" t="s">
        <v>124</v>
      </c>
    </row>
    <row r="336" spans="1:40" ht="15.6" x14ac:dyDescent="0.3">
      <c r="A336" s="280" t="s">
        <v>64</v>
      </c>
      <c r="B336" s="344">
        <v>1</v>
      </c>
      <c r="C336" s="345">
        <v>2</v>
      </c>
      <c r="D336" s="345">
        <v>3</v>
      </c>
      <c r="E336" s="345">
        <v>4</v>
      </c>
      <c r="F336" s="345">
        <v>5</v>
      </c>
      <c r="G336" s="345">
        <v>6</v>
      </c>
      <c r="H336" s="345">
        <v>7</v>
      </c>
      <c r="I336" s="345">
        <v>8</v>
      </c>
      <c r="J336" s="345">
        <v>9</v>
      </c>
      <c r="K336" s="345">
        <v>10</v>
      </c>
      <c r="L336" s="345">
        <v>11</v>
      </c>
      <c r="M336" s="345">
        <v>12</v>
      </c>
      <c r="N336" s="345">
        <v>13</v>
      </c>
      <c r="O336" s="345">
        <v>14</v>
      </c>
      <c r="P336" s="345">
        <v>15</v>
      </c>
      <c r="Q336" s="345">
        <v>16</v>
      </c>
      <c r="R336" s="345">
        <v>17</v>
      </c>
      <c r="S336" s="345">
        <v>18</v>
      </c>
      <c r="T336" s="345">
        <v>19</v>
      </c>
      <c r="U336" s="345">
        <v>20</v>
      </c>
      <c r="V336" s="345">
        <v>21</v>
      </c>
      <c r="W336" s="345">
        <v>22</v>
      </c>
      <c r="X336" s="345">
        <v>23</v>
      </c>
      <c r="Y336" s="345">
        <v>24</v>
      </c>
      <c r="Z336" s="345">
        <v>25</v>
      </c>
      <c r="AA336" s="345">
        <v>26</v>
      </c>
      <c r="AB336" s="345">
        <v>27</v>
      </c>
      <c r="AC336" s="345">
        <v>28</v>
      </c>
      <c r="AD336" s="345">
        <v>29</v>
      </c>
      <c r="AE336" s="345">
        <v>30</v>
      </c>
      <c r="AF336" s="125">
        <v>31</v>
      </c>
      <c r="AG336" s="8" t="s">
        <v>0</v>
      </c>
      <c r="AH336" s="257" t="s">
        <v>1</v>
      </c>
      <c r="AI336" s="258" t="s">
        <v>2</v>
      </c>
      <c r="AJ336" s="259" t="s">
        <v>3</v>
      </c>
      <c r="AK336" s="30"/>
      <c r="AL336" s="388"/>
      <c r="AM336" s="389">
        <f>AK371</f>
        <v>2.4838709677419355</v>
      </c>
      <c r="AN336" t="s">
        <v>125</v>
      </c>
    </row>
    <row r="337" spans="1:38" x14ac:dyDescent="0.25">
      <c r="A337" s="12" t="s">
        <v>7</v>
      </c>
      <c r="B337" s="251">
        <f>B$45</f>
        <v>36</v>
      </c>
      <c r="C337" s="265">
        <f t="shared" ref="C337:AE337" si="204">C$45</f>
        <v>32</v>
      </c>
      <c r="D337" s="265">
        <f t="shared" si="204"/>
        <v>48</v>
      </c>
      <c r="E337" s="265">
        <f t="shared" si="204"/>
        <v>44</v>
      </c>
      <c r="F337" s="265">
        <f t="shared" si="204"/>
        <v>50</v>
      </c>
      <c r="G337" s="265">
        <f t="shared" si="204"/>
        <v>50</v>
      </c>
      <c r="H337" s="265">
        <f t="shared" si="204"/>
        <v>38</v>
      </c>
      <c r="I337" s="265">
        <f t="shared" si="204"/>
        <v>40</v>
      </c>
      <c r="J337" s="265">
        <f t="shared" si="204"/>
        <v>40</v>
      </c>
      <c r="K337" s="265">
        <f t="shared" si="204"/>
        <v>39</v>
      </c>
      <c r="L337" s="265">
        <f t="shared" si="204"/>
        <v>40</v>
      </c>
      <c r="M337" s="265">
        <f t="shared" si="204"/>
        <v>40</v>
      </c>
      <c r="N337" s="265">
        <f t="shared" si="204"/>
        <v>37</v>
      </c>
      <c r="O337" s="265">
        <f t="shared" si="204"/>
        <v>40</v>
      </c>
      <c r="P337" s="265">
        <f t="shared" si="204"/>
        <v>45</v>
      </c>
      <c r="Q337" s="265">
        <f t="shared" si="204"/>
        <v>45</v>
      </c>
      <c r="R337" s="265">
        <f t="shared" si="204"/>
        <v>40</v>
      </c>
      <c r="S337" s="265">
        <f t="shared" si="204"/>
        <v>35</v>
      </c>
      <c r="T337" s="265">
        <f t="shared" si="204"/>
        <v>40</v>
      </c>
      <c r="U337" s="265">
        <f t="shared" si="204"/>
        <v>32</v>
      </c>
      <c r="V337" s="265">
        <f t="shared" si="204"/>
        <v>30</v>
      </c>
      <c r="W337" s="265">
        <f t="shared" si="204"/>
        <v>40</v>
      </c>
      <c r="X337" s="265">
        <f t="shared" si="204"/>
        <v>40</v>
      </c>
      <c r="Y337" s="265">
        <f t="shared" si="204"/>
        <v>40</v>
      </c>
      <c r="Z337" s="265">
        <f t="shared" si="204"/>
        <v>50</v>
      </c>
      <c r="AA337" s="265">
        <f t="shared" si="204"/>
        <v>55</v>
      </c>
      <c r="AB337" s="265">
        <f t="shared" si="204"/>
        <v>50</v>
      </c>
      <c r="AC337" s="265">
        <f t="shared" si="204"/>
        <v>38</v>
      </c>
      <c r="AD337" s="265">
        <f t="shared" si="204"/>
        <v>50</v>
      </c>
      <c r="AE337" s="265">
        <f t="shared" si="204"/>
        <v>50</v>
      </c>
      <c r="AF337" s="343"/>
      <c r="AG337" s="268">
        <f>AG$45</f>
        <v>1254</v>
      </c>
      <c r="AH337" s="90">
        <f>AH$45</f>
        <v>41.8</v>
      </c>
      <c r="AI337" s="265">
        <f>AI$45</f>
        <v>55</v>
      </c>
      <c r="AJ337" s="265">
        <f>AJ$45</f>
        <v>30</v>
      </c>
      <c r="AK337" s="128"/>
      <c r="AL337" s="388"/>
    </row>
    <row r="338" spans="1:38" x14ac:dyDescent="0.25">
      <c r="A338" t="s">
        <v>61</v>
      </c>
      <c r="B338" s="251">
        <f>B$51</f>
        <v>35</v>
      </c>
      <c r="C338" s="265">
        <f t="shared" ref="C338:AE338" si="205">C$51</f>
        <v>31</v>
      </c>
      <c r="D338" s="265">
        <f t="shared" si="205"/>
        <v>47</v>
      </c>
      <c r="E338" s="265">
        <f t="shared" si="205"/>
        <v>44</v>
      </c>
      <c r="F338" s="265">
        <f t="shared" si="205"/>
        <v>47</v>
      </c>
      <c r="G338" s="265">
        <f t="shared" si="205"/>
        <v>50</v>
      </c>
      <c r="H338" s="265">
        <f t="shared" si="205"/>
        <v>36</v>
      </c>
      <c r="I338" s="265">
        <f t="shared" si="205"/>
        <v>40</v>
      </c>
      <c r="J338" s="265">
        <f t="shared" si="205"/>
        <v>48</v>
      </c>
      <c r="K338" s="265">
        <f t="shared" si="205"/>
        <v>38</v>
      </c>
      <c r="L338" s="265">
        <f t="shared" si="205"/>
        <v>38</v>
      </c>
      <c r="M338" s="265">
        <f t="shared" si="205"/>
        <v>40</v>
      </c>
      <c r="N338" s="265">
        <f t="shared" si="205"/>
        <v>35</v>
      </c>
      <c r="O338" s="265">
        <f t="shared" si="205"/>
        <v>53</v>
      </c>
      <c r="P338" s="265">
        <f t="shared" si="205"/>
        <v>55</v>
      </c>
      <c r="Q338" s="265">
        <f t="shared" si="205"/>
        <v>42</v>
      </c>
      <c r="R338" s="265">
        <f t="shared" si="205"/>
        <v>44</v>
      </c>
      <c r="S338" s="265">
        <f t="shared" si="205"/>
        <v>34</v>
      </c>
      <c r="T338" s="265">
        <f t="shared" si="205"/>
        <v>47</v>
      </c>
      <c r="U338" s="265">
        <f t="shared" si="205"/>
        <v>31</v>
      </c>
      <c r="V338" s="265">
        <f t="shared" si="205"/>
        <v>28</v>
      </c>
      <c r="W338" s="265">
        <f t="shared" si="205"/>
        <v>32</v>
      </c>
      <c r="X338" s="265">
        <f t="shared" si="205"/>
        <v>45</v>
      </c>
      <c r="Y338" s="265">
        <f t="shared" si="205"/>
        <v>58</v>
      </c>
      <c r="Z338" s="265">
        <f t="shared" si="205"/>
        <v>57</v>
      </c>
      <c r="AA338" s="265">
        <f t="shared" si="205"/>
        <v>54</v>
      </c>
      <c r="AB338" s="265">
        <f t="shared" si="205"/>
        <v>45</v>
      </c>
      <c r="AC338" s="265">
        <f t="shared" si="205"/>
        <v>39</v>
      </c>
      <c r="AD338" s="265">
        <f t="shared" si="205"/>
        <v>48</v>
      </c>
      <c r="AE338" s="265">
        <f t="shared" si="205"/>
        <v>55</v>
      </c>
      <c r="AF338" s="343"/>
      <c r="AG338" s="268">
        <f>AG$51</f>
        <v>1296</v>
      </c>
      <c r="AH338" s="90">
        <f>AH$51</f>
        <v>43.2</v>
      </c>
      <c r="AI338" s="265">
        <f>AI$51</f>
        <v>58</v>
      </c>
      <c r="AJ338" s="265">
        <f>AJ$51</f>
        <v>28</v>
      </c>
      <c r="AK338" s="30"/>
      <c r="AL338" s="388"/>
    </row>
    <row r="339" spans="1:38" ht="13.8" thickBot="1" x14ac:dyDescent="0.3">
      <c r="A339" s="252" t="s">
        <v>6</v>
      </c>
      <c r="B339" s="17">
        <f t="shared" ref="B339:AE339" si="206">B337-B338</f>
        <v>1</v>
      </c>
      <c r="C339" s="16">
        <f t="shared" si="206"/>
        <v>1</v>
      </c>
      <c r="D339" s="16">
        <f t="shared" si="206"/>
        <v>1</v>
      </c>
      <c r="E339" s="16">
        <f t="shared" si="206"/>
        <v>0</v>
      </c>
      <c r="F339" s="16">
        <f t="shared" si="206"/>
        <v>3</v>
      </c>
      <c r="G339" s="16">
        <f t="shared" si="206"/>
        <v>0</v>
      </c>
      <c r="H339" s="16">
        <f t="shared" si="206"/>
        <v>2</v>
      </c>
      <c r="I339" s="16">
        <f t="shared" si="206"/>
        <v>0</v>
      </c>
      <c r="J339" s="16">
        <f t="shared" si="206"/>
        <v>-8</v>
      </c>
      <c r="K339" s="16">
        <f t="shared" si="206"/>
        <v>1</v>
      </c>
      <c r="L339" s="16">
        <f t="shared" si="206"/>
        <v>2</v>
      </c>
      <c r="M339" s="16">
        <f t="shared" si="206"/>
        <v>0</v>
      </c>
      <c r="N339" s="16">
        <f t="shared" si="206"/>
        <v>2</v>
      </c>
      <c r="O339" s="16">
        <f t="shared" si="206"/>
        <v>-13</v>
      </c>
      <c r="P339" s="16">
        <f t="shared" si="206"/>
        <v>-10</v>
      </c>
      <c r="Q339" s="16">
        <f t="shared" si="206"/>
        <v>3</v>
      </c>
      <c r="R339" s="16">
        <f t="shared" si="206"/>
        <v>-4</v>
      </c>
      <c r="S339" s="16">
        <f t="shared" si="206"/>
        <v>1</v>
      </c>
      <c r="T339" s="16">
        <f t="shared" si="206"/>
        <v>-7</v>
      </c>
      <c r="U339" s="16">
        <f t="shared" si="206"/>
        <v>1</v>
      </c>
      <c r="V339" s="16">
        <f t="shared" si="206"/>
        <v>2</v>
      </c>
      <c r="W339" s="16">
        <f t="shared" si="206"/>
        <v>8</v>
      </c>
      <c r="X339" s="16">
        <f t="shared" si="206"/>
        <v>-5</v>
      </c>
      <c r="Y339" s="254">
        <f t="shared" si="206"/>
        <v>-18</v>
      </c>
      <c r="Z339" s="16">
        <f t="shared" si="206"/>
        <v>-7</v>
      </c>
      <c r="AA339" s="16">
        <f t="shared" si="206"/>
        <v>1</v>
      </c>
      <c r="AB339" s="16">
        <f t="shared" si="206"/>
        <v>5</v>
      </c>
      <c r="AC339" s="16">
        <f t="shared" si="206"/>
        <v>-1</v>
      </c>
      <c r="AD339" s="16">
        <f t="shared" si="206"/>
        <v>2</v>
      </c>
      <c r="AE339" s="16">
        <f t="shared" si="206"/>
        <v>-5</v>
      </c>
      <c r="AF339" s="167" t="s">
        <v>4</v>
      </c>
      <c r="AG339" s="25">
        <f>SUM(B339:AF339)</f>
        <v>-42</v>
      </c>
      <c r="AH339" s="153">
        <f>AVERAGE(B339:AF339)</f>
        <v>-1.4</v>
      </c>
      <c r="AI339" s="137">
        <f>MAX(B339:AF339)</f>
        <v>8</v>
      </c>
      <c r="AJ339" s="146">
        <f>MIN(B339:AF339)</f>
        <v>-18</v>
      </c>
      <c r="AK339" s="361">
        <f>AH339</f>
        <v>-1.4</v>
      </c>
      <c r="AL339" s="388" t="s">
        <v>117</v>
      </c>
    </row>
    <row r="340" spans="1:38" ht="15.6" x14ac:dyDescent="0.3">
      <c r="A340" s="280" t="s">
        <v>65</v>
      </c>
      <c r="B340" s="248">
        <v>1</v>
      </c>
      <c r="C340" s="256">
        <v>2</v>
      </c>
      <c r="D340" s="256">
        <v>3</v>
      </c>
      <c r="E340" s="256">
        <v>4</v>
      </c>
      <c r="F340" s="256">
        <v>5</v>
      </c>
      <c r="G340" s="256">
        <v>6</v>
      </c>
      <c r="H340" s="256">
        <v>7</v>
      </c>
      <c r="I340" s="256">
        <v>8</v>
      </c>
      <c r="J340" s="256">
        <v>9</v>
      </c>
      <c r="K340" s="256">
        <v>10</v>
      </c>
      <c r="L340" s="256">
        <v>11</v>
      </c>
      <c r="M340" s="256">
        <v>12</v>
      </c>
      <c r="N340" s="256">
        <v>13</v>
      </c>
      <c r="O340" s="256">
        <v>14</v>
      </c>
      <c r="P340" s="256">
        <v>15</v>
      </c>
      <c r="Q340" s="256">
        <v>16</v>
      </c>
      <c r="R340" s="256">
        <v>17</v>
      </c>
      <c r="S340" s="256">
        <v>18</v>
      </c>
      <c r="T340" s="256">
        <v>19</v>
      </c>
      <c r="U340" s="256">
        <v>20</v>
      </c>
      <c r="V340" s="256">
        <v>21</v>
      </c>
      <c r="W340" s="256">
        <v>22</v>
      </c>
      <c r="X340" s="256">
        <v>23</v>
      </c>
      <c r="Y340" s="256">
        <v>24</v>
      </c>
      <c r="Z340" s="256">
        <v>25</v>
      </c>
      <c r="AA340" s="256">
        <v>26</v>
      </c>
      <c r="AB340" s="256">
        <v>27</v>
      </c>
      <c r="AC340" s="256">
        <v>28</v>
      </c>
      <c r="AD340" s="256">
        <v>29</v>
      </c>
      <c r="AE340" s="256">
        <v>30</v>
      </c>
      <c r="AF340" s="125">
        <v>31</v>
      </c>
      <c r="AG340" s="8" t="s">
        <v>0</v>
      </c>
      <c r="AH340" s="257" t="s">
        <v>1</v>
      </c>
      <c r="AI340" s="258" t="s">
        <v>2</v>
      </c>
      <c r="AJ340" s="259" t="s">
        <v>3</v>
      </c>
      <c r="AK340" s="128"/>
      <c r="AL340" s="388"/>
    </row>
    <row r="341" spans="1:38" x14ac:dyDescent="0.25">
      <c r="A341" s="12" t="s">
        <v>7</v>
      </c>
      <c r="B341" s="251">
        <f>B$58</f>
        <v>51</v>
      </c>
      <c r="C341" s="265">
        <f t="shared" ref="C341:AF341" si="207">C$58</f>
        <v>51</v>
      </c>
      <c r="D341" s="265">
        <f t="shared" si="207"/>
        <v>50</v>
      </c>
      <c r="E341" s="265">
        <f t="shared" si="207"/>
        <v>40</v>
      </c>
      <c r="F341" s="265">
        <f t="shared" si="207"/>
        <v>50</v>
      </c>
      <c r="G341" s="265">
        <f t="shared" si="207"/>
        <v>50</v>
      </c>
      <c r="H341" s="265">
        <f t="shared" si="207"/>
        <v>55</v>
      </c>
      <c r="I341" s="265">
        <f t="shared" si="207"/>
        <v>50</v>
      </c>
      <c r="J341" s="265">
        <f t="shared" si="207"/>
        <v>47</v>
      </c>
      <c r="K341" s="265">
        <f t="shared" si="207"/>
        <v>50</v>
      </c>
      <c r="L341" s="265">
        <f t="shared" si="207"/>
        <v>50</v>
      </c>
      <c r="M341" s="265">
        <f t="shared" si="207"/>
        <v>60</v>
      </c>
      <c r="N341" s="265">
        <f t="shared" si="207"/>
        <v>65</v>
      </c>
      <c r="O341" s="265">
        <f t="shared" si="207"/>
        <v>60</v>
      </c>
      <c r="P341" s="265">
        <f t="shared" si="207"/>
        <v>53</v>
      </c>
      <c r="Q341" s="265">
        <f t="shared" si="207"/>
        <v>50</v>
      </c>
      <c r="R341" s="265">
        <f t="shared" si="207"/>
        <v>50</v>
      </c>
      <c r="S341" s="265">
        <f t="shared" si="207"/>
        <v>50</v>
      </c>
      <c r="T341" s="265">
        <f t="shared" si="207"/>
        <v>49</v>
      </c>
      <c r="U341" s="265">
        <f t="shared" si="207"/>
        <v>50</v>
      </c>
      <c r="V341" s="265">
        <f t="shared" si="207"/>
        <v>50</v>
      </c>
      <c r="W341" s="265">
        <f t="shared" si="207"/>
        <v>45</v>
      </c>
      <c r="X341" s="265">
        <f t="shared" si="207"/>
        <v>47</v>
      </c>
      <c r="Y341" s="265">
        <f t="shared" si="207"/>
        <v>65</v>
      </c>
      <c r="Z341" s="265">
        <f t="shared" si="207"/>
        <v>60</v>
      </c>
      <c r="AA341" s="265">
        <f t="shared" si="207"/>
        <v>55</v>
      </c>
      <c r="AB341" s="265">
        <f t="shared" si="207"/>
        <v>45</v>
      </c>
      <c r="AC341" s="265">
        <f t="shared" si="207"/>
        <v>45</v>
      </c>
      <c r="AD341" s="265">
        <f t="shared" si="207"/>
        <v>55</v>
      </c>
      <c r="AE341" s="265">
        <f t="shared" si="207"/>
        <v>60</v>
      </c>
      <c r="AF341" s="342">
        <f t="shared" si="207"/>
        <v>55</v>
      </c>
      <c r="AG341" s="268">
        <f>AG$58</f>
        <v>1613</v>
      </c>
      <c r="AH341" s="90">
        <f>AH$58</f>
        <v>52.032258064516128</v>
      </c>
      <c r="AI341" s="265">
        <f>AI$58</f>
        <v>65</v>
      </c>
      <c r="AJ341" s="265">
        <f>AJ$58</f>
        <v>40</v>
      </c>
      <c r="AK341" s="30"/>
      <c r="AL341" s="388"/>
    </row>
    <row r="342" spans="1:38" x14ac:dyDescent="0.25">
      <c r="A342" t="s">
        <v>61</v>
      </c>
      <c r="B342" s="251">
        <f>B$64</f>
        <v>63</v>
      </c>
      <c r="C342" s="265">
        <f t="shared" ref="C342:AF342" si="208">C$64</f>
        <v>48</v>
      </c>
      <c r="D342" s="265">
        <f t="shared" si="208"/>
        <v>45</v>
      </c>
      <c r="E342" s="265">
        <f t="shared" si="208"/>
        <v>39</v>
      </c>
      <c r="F342" s="265">
        <f t="shared" si="208"/>
        <v>50</v>
      </c>
      <c r="G342" s="265">
        <f t="shared" si="208"/>
        <v>53</v>
      </c>
      <c r="H342" s="265">
        <f t="shared" si="208"/>
        <v>55</v>
      </c>
      <c r="I342" s="265">
        <f t="shared" si="208"/>
        <v>49</v>
      </c>
      <c r="J342" s="265">
        <f t="shared" si="208"/>
        <v>43</v>
      </c>
      <c r="K342" s="265">
        <f t="shared" si="208"/>
        <v>67</v>
      </c>
      <c r="L342" s="265">
        <f t="shared" si="208"/>
        <v>60</v>
      </c>
      <c r="M342" s="265">
        <f t="shared" si="208"/>
        <v>64</v>
      </c>
      <c r="N342" s="265">
        <f t="shared" si="208"/>
        <v>60</v>
      </c>
      <c r="O342" s="265">
        <f t="shared" si="208"/>
        <v>56</v>
      </c>
      <c r="P342" s="265">
        <f t="shared" si="208"/>
        <v>52</v>
      </c>
      <c r="Q342" s="265">
        <f t="shared" si="208"/>
        <v>48</v>
      </c>
      <c r="R342" s="265">
        <f t="shared" si="208"/>
        <v>46</v>
      </c>
      <c r="S342" s="265">
        <f t="shared" si="208"/>
        <v>47</v>
      </c>
      <c r="T342" s="265">
        <f t="shared" si="208"/>
        <v>51</v>
      </c>
      <c r="U342" s="265">
        <f t="shared" si="208"/>
        <v>54</v>
      </c>
      <c r="V342" s="265">
        <f t="shared" si="208"/>
        <v>60</v>
      </c>
      <c r="W342" s="265">
        <f t="shared" si="208"/>
        <v>46</v>
      </c>
      <c r="X342" s="265">
        <f t="shared" si="208"/>
        <v>52</v>
      </c>
      <c r="Y342" s="265">
        <f t="shared" si="208"/>
        <v>62</v>
      </c>
      <c r="Z342" s="265">
        <f t="shared" si="208"/>
        <v>54</v>
      </c>
      <c r="AA342" s="265">
        <f t="shared" si="208"/>
        <v>47</v>
      </c>
      <c r="AB342" s="265">
        <f t="shared" si="208"/>
        <v>43</v>
      </c>
      <c r="AC342" s="265">
        <f t="shared" si="208"/>
        <v>45</v>
      </c>
      <c r="AD342" s="265">
        <f t="shared" si="208"/>
        <v>58</v>
      </c>
      <c r="AE342" s="265">
        <f t="shared" si="208"/>
        <v>52</v>
      </c>
      <c r="AF342" s="342">
        <f t="shared" si="208"/>
        <v>64</v>
      </c>
      <c r="AG342" s="268">
        <f>AG$64</f>
        <v>1633</v>
      </c>
      <c r="AH342" s="90">
        <f>AH$64</f>
        <v>52.677419354838712</v>
      </c>
      <c r="AI342" s="265">
        <f>AI$64</f>
        <v>67</v>
      </c>
      <c r="AJ342" s="265">
        <f>AJ$64</f>
        <v>39</v>
      </c>
      <c r="AK342" s="30"/>
      <c r="AL342" s="388"/>
    </row>
    <row r="343" spans="1:38" ht="13.8" thickBot="1" x14ac:dyDescent="0.3">
      <c r="A343" s="252" t="s">
        <v>6</v>
      </c>
      <c r="B343" s="17">
        <f t="shared" ref="B343:AF343" si="209">B341-B342</f>
        <v>-12</v>
      </c>
      <c r="C343" s="16">
        <f t="shared" si="209"/>
        <v>3</v>
      </c>
      <c r="D343" s="16">
        <f t="shared" si="209"/>
        <v>5</v>
      </c>
      <c r="E343" s="16">
        <f t="shared" si="209"/>
        <v>1</v>
      </c>
      <c r="F343" s="16">
        <f t="shared" si="209"/>
        <v>0</v>
      </c>
      <c r="G343" s="16">
        <f t="shared" si="209"/>
        <v>-3</v>
      </c>
      <c r="H343" s="16">
        <f t="shared" si="209"/>
        <v>0</v>
      </c>
      <c r="I343" s="16">
        <f t="shared" si="209"/>
        <v>1</v>
      </c>
      <c r="J343" s="16">
        <f t="shared" si="209"/>
        <v>4</v>
      </c>
      <c r="K343" s="16">
        <f t="shared" si="209"/>
        <v>-17</v>
      </c>
      <c r="L343" s="16">
        <f t="shared" si="209"/>
        <v>-10</v>
      </c>
      <c r="M343" s="16">
        <f t="shared" si="209"/>
        <v>-4</v>
      </c>
      <c r="N343" s="16">
        <f t="shared" si="209"/>
        <v>5</v>
      </c>
      <c r="O343" s="16">
        <f t="shared" si="209"/>
        <v>4</v>
      </c>
      <c r="P343" s="16">
        <f t="shared" si="209"/>
        <v>1</v>
      </c>
      <c r="Q343" s="16">
        <f t="shared" si="209"/>
        <v>2</v>
      </c>
      <c r="R343" s="16">
        <f t="shared" si="209"/>
        <v>4</v>
      </c>
      <c r="S343" s="16">
        <f t="shared" si="209"/>
        <v>3</v>
      </c>
      <c r="T343" s="16">
        <f t="shared" si="209"/>
        <v>-2</v>
      </c>
      <c r="U343" s="16">
        <f t="shared" si="209"/>
        <v>-4</v>
      </c>
      <c r="V343" s="16">
        <f t="shared" si="209"/>
        <v>-10</v>
      </c>
      <c r="W343" s="16">
        <f t="shared" si="209"/>
        <v>-1</v>
      </c>
      <c r="X343" s="16">
        <f t="shared" si="209"/>
        <v>-5</v>
      </c>
      <c r="Y343" s="254">
        <f t="shared" si="209"/>
        <v>3</v>
      </c>
      <c r="Z343" s="16">
        <f t="shared" si="209"/>
        <v>6</v>
      </c>
      <c r="AA343" s="16">
        <f t="shared" si="209"/>
        <v>8</v>
      </c>
      <c r="AB343" s="16">
        <f t="shared" si="209"/>
        <v>2</v>
      </c>
      <c r="AC343" s="16">
        <f t="shared" si="209"/>
        <v>0</v>
      </c>
      <c r="AD343" s="16">
        <f t="shared" si="209"/>
        <v>-3</v>
      </c>
      <c r="AE343" s="16">
        <f t="shared" si="209"/>
        <v>8</v>
      </c>
      <c r="AF343" s="45">
        <f t="shared" si="209"/>
        <v>-9</v>
      </c>
      <c r="AG343" s="25">
        <f>SUM(B343:AF343)</f>
        <v>-20</v>
      </c>
      <c r="AH343" s="153">
        <f>AVERAGE(B343:AF343)</f>
        <v>-0.64516129032258063</v>
      </c>
      <c r="AI343" s="137">
        <f>MAX(B343:AF343)</f>
        <v>8</v>
      </c>
      <c r="AJ343" s="146">
        <f>MIN(B343:AF343)</f>
        <v>-17</v>
      </c>
      <c r="AK343" s="361">
        <f>AH343</f>
        <v>-0.64516129032258063</v>
      </c>
      <c r="AL343" s="388" t="s">
        <v>118</v>
      </c>
    </row>
    <row r="344" spans="1:38" ht="15.6" x14ac:dyDescent="0.3">
      <c r="A344" s="280" t="s">
        <v>66</v>
      </c>
      <c r="B344" s="248">
        <v>1</v>
      </c>
      <c r="C344" s="256">
        <v>2</v>
      </c>
      <c r="D344" s="256">
        <v>3</v>
      </c>
      <c r="E344" s="256">
        <v>4</v>
      </c>
      <c r="F344" s="256">
        <v>5</v>
      </c>
      <c r="G344" s="256">
        <v>6</v>
      </c>
      <c r="H344" s="256">
        <v>7</v>
      </c>
      <c r="I344" s="256">
        <v>8</v>
      </c>
      <c r="J344" s="256">
        <v>9</v>
      </c>
      <c r="K344" s="256">
        <v>10</v>
      </c>
      <c r="L344" s="256">
        <v>11</v>
      </c>
      <c r="M344" s="256">
        <v>12</v>
      </c>
      <c r="N344" s="256">
        <v>13</v>
      </c>
      <c r="O344" s="256">
        <v>14</v>
      </c>
      <c r="P344" s="256">
        <v>15</v>
      </c>
      <c r="Q344" s="256">
        <v>16</v>
      </c>
      <c r="R344" s="256">
        <v>17</v>
      </c>
      <c r="S344" s="256">
        <v>18</v>
      </c>
      <c r="T344" s="256">
        <v>19</v>
      </c>
      <c r="U344" s="256">
        <v>20</v>
      </c>
      <c r="V344" s="256">
        <v>21</v>
      </c>
      <c r="W344" s="256">
        <v>22</v>
      </c>
      <c r="X344" s="256">
        <v>23</v>
      </c>
      <c r="Y344" s="256">
        <v>24</v>
      </c>
      <c r="Z344" s="256">
        <v>25</v>
      </c>
      <c r="AA344" s="256">
        <v>26</v>
      </c>
      <c r="AB344" s="256">
        <v>27</v>
      </c>
      <c r="AC344" s="256">
        <v>28</v>
      </c>
      <c r="AD344" s="256">
        <v>29</v>
      </c>
      <c r="AE344" s="256">
        <v>30</v>
      </c>
      <c r="AF344" s="125">
        <v>31</v>
      </c>
      <c r="AG344" s="8" t="s">
        <v>0</v>
      </c>
      <c r="AH344" s="257" t="s">
        <v>1</v>
      </c>
      <c r="AI344" s="258" t="s">
        <v>2</v>
      </c>
      <c r="AJ344" s="259" t="s">
        <v>3</v>
      </c>
      <c r="AK344" s="128"/>
      <c r="AL344" s="388"/>
    </row>
    <row r="345" spans="1:38" x14ac:dyDescent="0.25">
      <c r="A345" s="12" t="s">
        <v>7</v>
      </c>
      <c r="B345" s="251">
        <f>B$71</f>
        <v>45</v>
      </c>
      <c r="C345" s="265">
        <f t="shared" ref="C345:AE345" si="210">C$71</f>
        <v>45</v>
      </c>
      <c r="D345" s="265">
        <f t="shared" si="210"/>
        <v>50</v>
      </c>
      <c r="E345" s="265">
        <f t="shared" si="210"/>
        <v>50</v>
      </c>
      <c r="F345" s="265">
        <f t="shared" si="210"/>
        <v>55</v>
      </c>
      <c r="G345" s="265">
        <f t="shared" si="210"/>
        <v>60</v>
      </c>
      <c r="H345" s="265">
        <f t="shared" si="210"/>
        <v>60</v>
      </c>
      <c r="I345" s="265">
        <f t="shared" si="210"/>
        <v>60</v>
      </c>
      <c r="J345" s="265">
        <f t="shared" si="210"/>
        <v>59</v>
      </c>
      <c r="K345" s="265">
        <f t="shared" si="210"/>
        <v>60</v>
      </c>
      <c r="L345" s="265">
        <f t="shared" si="210"/>
        <v>55</v>
      </c>
      <c r="M345" s="265">
        <f t="shared" si="210"/>
        <v>55</v>
      </c>
      <c r="N345" s="265">
        <f t="shared" si="210"/>
        <v>60</v>
      </c>
      <c r="O345" s="265">
        <f t="shared" si="210"/>
        <v>60</v>
      </c>
      <c r="P345" s="265">
        <f t="shared" si="210"/>
        <v>59</v>
      </c>
      <c r="Q345" s="265">
        <f t="shared" si="210"/>
        <v>70</v>
      </c>
      <c r="R345" s="265">
        <f t="shared" si="210"/>
        <v>71</v>
      </c>
      <c r="S345" s="265">
        <f t="shared" si="210"/>
        <v>65</v>
      </c>
      <c r="T345" s="265">
        <f t="shared" si="210"/>
        <v>61</v>
      </c>
      <c r="U345" s="265">
        <f t="shared" si="210"/>
        <v>68</v>
      </c>
      <c r="V345" s="265">
        <f t="shared" si="210"/>
        <v>61</v>
      </c>
      <c r="W345" s="265">
        <f t="shared" si="210"/>
        <v>49</v>
      </c>
      <c r="X345" s="265">
        <f t="shared" si="210"/>
        <v>60</v>
      </c>
      <c r="Y345" s="265">
        <f t="shared" si="210"/>
        <v>63</v>
      </c>
      <c r="Z345" s="265">
        <f t="shared" si="210"/>
        <v>66</v>
      </c>
      <c r="AA345" s="265">
        <f t="shared" si="210"/>
        <v>65</v>
      </c>
      <c r="AB345" s="265">
        <f t="shared" si="210"/>
        <v>65</v>
      </c>
      <c r="AC345" s="265">
        <f t="shared" si="210"/>
        <v>66</v>
      </c>
      <c r="AD345" s="265">
        <f t="shared" si="210"/>
        <v>68</v>
      </c>
      <c r="AE345" s="265">
        <f t="shared" si="210"/>
        <v>70</v>
      </c>
      <c r="AF345" s="343"/>
      <c r="AG345" s="268">
        <f>AG$71</f>
        <v>1801</v>
      </c>
      <c r="AH345" s="90">
        <f>AH$71</f>
        <v>60.033333333333331</v>
      </c>
      <c r="AI345" s="265">
        <f>AI$71</f>
        <v>71</v>
      </c>
      <c r="AJ345" s="265">
        <f>AJ$71</f>
        <v>45</v>
      </c>
      <c r="AK345" s="30"/>
      <c r="AL345" s="388"/>
    </row>
    <row r="346" spans="1:38" x14ac:dyDescent="0.25">
      <c r="A346" t="s">
        <v>61</v>
      </c>
      <c r="B346" s="251">
        <f>B$77</f>
        <v>57</v>
      </c>
      <c r="C346" s="265">
        <f t="shared" ref="C346:AE346" si="211">C$77</f>
        <v>46</v>
      </c>
      <c r="D346" s="265">
        <f t="shared" si="211"/>
        <v>62</v>
      </c>
      <c r="E346" s="265">
        <f t="shared" si="211"/>
        <v>67</v>
      </c>
      <c r="F346" s="265">
        <f t="shared" si="211"/>
        <v>64</v>
      </c>
      <c r="G346" s="265">
        <f t="shared" si="211"/>
        <v>59</v>
      </c>
      <c r="H346" s="265">
        <f t="shared" si="211"/>
        <v>60</v>
      </c>
      <c r="I346" s="265">
        <f t="shared" si="211"/>
        <v>57</v>
      </c>
      <c r="J346" s="265">
        <f t="shared" si="211"/>
        <v>58</v>
      </c>
      <c r="K346" s="265">
        <f t="shared" si="211"/>
        <v>60</v>
      </c>
      <c r="L346" s="265">
        <f t="shared" si="211"/>
        <v>54</v>
      </c>
      <c r="M346" s="265">
        <f t="shared" si="211"/>
        <v>68</v>
      </c>
      <c r="N346" s="265">
        <f t="shared" si="211"/>
        <v>62</v>
      </c>
      <c r="O346" s="265">
        <f t="shared" si="211"/>
        <v>67</v>
      </c>
      <c r="P346" s="265">
        <f t="shared" si="211"/>
        <v>59</v>
      </c>
      <c r="Q346" s="265">
        <f t="shared" si="211"/>
        <v>69</v>
      </c>
      <c r="R346" s="265">
        <f t="shared" si="211"/>
        <v>69</v>
      </c>
      <c r="S346" s="265">
        <f t="shared" si="211"/>
        <v>70</v>
      </c>
      <c r="T346" s="265">
        <f t="shared" si="211"/>
        <v>60</v>
      </c>
      <c r="U346" s="265">
        <f t="shared" si="211"/>
        <v>67</v>
      </c>
      <c r="V346" s="265">
        <f t="shared" si="211"/>
        <v>60</v>
      </c>
      <c r="W346" s="265">
        <f t="shared" si="211"/>
        <v>49</v>
      </c>
      <c r="X346" s="265">
        <f t="shared" si="211"/>
        <v>65</v>
      </c>
      <c r="Y346" s="265">
        <f t="shared" si="211"/>
        <v>65</v>
      </c>
      <c r="Z346" s="265">
        <f t="shared" si="211"/>
        <v>68</v>
      </c>
      <c r="AA346" s="265">
        <f t="shared" si="211"/>
        <v>65</v>
      </c>
      <c r="AB346" s="265">
        <f t="shared" si="211"/>
        <v>63</v>
      </c>
      <c r="AC346" s="265">
        <f t="shared" si="211"/>
        <v>63</v>
      </c>
      <c r="AD346" s="265">
        <f t="shared" si="211"/>
        <v>67</v>
      </c>
      <c r="AE346" s="265">
        <f t="shared" si="211"/>
        <v>75</v>
      </c>
      <c r="AF346" s="343"/>
      <c r="AG346" s="268">
        <f>AG$77</f>
        <v>1875</v>
      </c>
      <c r="AH346" s="90">
        <f>AH$77</f>
        <v>62.5</v>
      </c>
      <c r="AI346" s="265">
        <f>AI$77</f>
        <v>75</v>
      </c>
      <c r="AJ346" s="265">
        <f>AJ$77</f>
        <v>46</v>
      </c>
      <c r="AK346" s="30"/>
      <c r="AL346" s="388"/>
    </row>
    <row r="347" spans="1:38" ht="13.8" thickBot="1" x14ac:dyDescent="0.3">
      <c r="A347" s="252" t="s">
        <v>6</v>
      </c>
      <c r="B347" s="17">
        <f t="shared" ref="B347:AE347" si="212">B345-B346</f>
        <v>-12</v>
      </c>
      <c r="C347" s="16">
        <f t="shared" si="212"/>
        <v>-1</v>
      </c>
      <c r="D347" s="16">
        <f t="shared" si="212"/>
        <v>-12</v>
      </c>
      <c r="E347" s="16">
        <f t="shared" si="212"/>
        <v>-17</v>
      </c>
      <c r="F347" s="16">
        <f t="shared" si="212"/>
        <v>-9</v>
      </c>
      <c r="G347" s="16">
        <f t="shared" si="212"/>
        <v>1</v>
      </c>
      <c r="H347" s="16">
        <f t="shared" si="212"/>
        <v>0</v>
      </c>
      <c r="I347" s="16">
        <f t="shared" si="212"/>
        <v>3</v>
      </c>
      <c r="J347" s="16">
        <f t="shared" si="212"/>
        <v>1</v>
      </c>
      <c r="K347" s="16">
        <f t="shared" si="212"/>
        <v>0</v>
      </c>
      <c r="L347" s="16">
        <f t="shared" si="212"/>
        <v>1</v>
      </c>
      <c r="M347" s="16">
        <f t="shared" si="212"/>
        <v>-13</v>
      </c>
      <c r="N347" s="16">
        <f t="shared" si="212"/>
        <v>-2</v>
      </c>
      <c r="O347" s="16">
        <f t="shared" si="212"/>
        <v>-7</v>
      </c>
      <c r="P347" s="16">
        <f t="shared" si="212"/>
        <v>0</v>
      </c>
      <c r="Q347" s="16">
        <f t="shared" si="212"/>
        <v>1</v>
      </c>
      <c r="R347" s="16">
        <f t="shared" si="212"/>
        <v>2</v>
      </c>
      <c r="S347" s="16">
        <f t="shared" si="212"/>
        <v>-5</v>
      </c>
      <c r="T347" s="16">
        <f t="shared" si="212"/>
        <v>1</v>
      </c>
      <c r="U347" s="16">
        <f t="shared" si="212"/>
        <v>1</v>
      </c>
      <c r="V347" s="16">
        <f t="shared" si="212"/>
        <v>1</v>
      </c>
      <c r="W347" s="16">
        <f t="shared" si="212"/>
        <v>0</v>
      </c>
      <c r="X347" s="16">
        <f t="shared" si="212"/>
        <v>-5</v>
      </c>
      <c r="Y347" s="254">
        <f t="shared" si="212"/>
        <v>-2</v>
      </c>
      <c r="Z347" s="16">
        <f t="shared" si="212"/>
        <v>-2</v>
      </c>
      <c r="AA347" s="16">
        <f t="shared" si="212"/>
        <v>0</v>
      </c>
      <c r="AB347" s="16">
        <f t="shared" si="212"/>
        <v>2</v>
      </c>
      <c r="AC347" s="16">
        <f t="shared" si="212"/>
        <v>3</v>
      </c>
      <c r="AD347" s="16">
        <f t="shared" si="212"/>
        <v>1</v>
      </c>
      <c r="AE347" s="16">
        <f t="shared" si="212"/>
        <v>-5</v>
      </c>
      <c r="AF347" s="53"/>
      <c r="AG347" s="25">
        <f>SUM(B347:AF347)</f>
        <v>-74</v>
      </c>
      <c r="AH347" s="153">
        <f>AVERAGE(B347:AF347)</f>
        <v>-2.4666666666666668</v>
      </c>
      <c r="AI347" s="137">
        <f>MAX(B347:AF347)</f>
        <v>3</v>
      </c>
      <c r="AJ347" s="146">
        <f>MIN(B347:AF347)</f>
        <v>-17</v>
      </c>
      <c r="AK347" s="361">
        <f>AH347</f>
        <v>-2.4666666666666668</v>
      </c>
      <c r="AL347" s="388" t="s">
        <v>119</v>
      </c>
    </row>
    <row r="348" spans="1:38" ht="15.6" x14ac:dyDescent="0.3">
      <c r="A348" s="280" t="s">
        <v>67</v>
      </c>
      <c r="B348" s="248">
        <v>1</v>
      </c>
      <c r="C348" s="256">
        <v>2</v>
      </c>
      <c r="D348" s="256">
        <v>3</v>
      </c>
      <c r="E348" s="256">
        <v>4</v>
      </c>
      <c r="F348" s="256">
        <v>5</v>
      </c>
      <c r="G348" s="256">
        <v>6</v>
      </c>
      <c r="H348" s="256">
        <v>7</v>
      </c>
      <c r="I348" s="256">
        <v>8</v>
      </c>
      <c r="J348" s="256">
        <v>9</v>
      </c>
      <c r="K348" s="256">
        <v>10</v>
      </c>
      <c r="L348" s="256">
        <v>11</v>
      </c>
      <c r="M348" s="256">
        <v>12</v>
      </c>
      <c r="N348" s="256">
        <v>13</v>
      </c>
      <c r="O348" s="256">
        <v>14</v>
      </c>
      <c r="P348" s="256">
        <v>15</v>
      </c>
      <c r="Q348" s="256">
        <v>16</v>
      </c>
      <c r="R348" s="256">
        <v>17</v>
      </c>
      <c r="S348" s="256">
        <v>18</v>
      </c>
      <c r="T348" s="256">
        <v>19</v>
      </c>
      <c r="U348" s="256">
        <v>20</v>
      </c>
      <c r="V348" s="256">
        <v>21</v>
      </c>
      <c r="W348" s="256">
        <v>22</v>
      </c>
      <c r="X348" s="256">
        <v>23</v>
      </c>
      <c r="Y348" s="256">
        <v>24</v>
      </c>
      <c r="Z348" s="256">
        <v>25</v>
      </c>
      <c r="AA348" s="256">
        <v>26</v>
      </c>
      <c r="AB348" s="256">
        <v>27</v>
      </c>
      <c r="AC348" s="256">
        <v>28</v>
      </c>
      <c r="AD348" s="256">
        <v>29</v>
      </c>
      <c r="AE348" s="256">
        <v>30</v>
      </c>
      <c r="AF348" s="125">
        <v>31</v>
      </c>
      <c r="AG348" s="8" t="s">
        <v>0</v>
      </c>
      <c r="AH348" s="257" t="s">
        <v>1</v>
      </c>
      <c r="AI348" s="258" t="s">
        <v>2</v>
      </c>
      <c r="AJ348" s="259" t="s">
        <v>3</v>
      </c>
      <c r="AK348" s="30"/>
      <c r="AL348" s="388"/>
    </row>
    <row r="349" spans="1:38" x14ac:dyDescent="0.25">
      <c r="A349" s="12" t="s">
        <v>7</v>
      </c>
      <c r="B349" s="251">
        <f>B$84</f>
        <v>70</v>
      </c>
      <c r="C349" s="265">
        <f t="shared" ref="C349:AF349" si="213">C$84</f>
        <v>70</v>
      </c>
      <c r="D349" s="265">
        <f t="shared" si="213"/>
        <v>72</v>
      </c>
      <c r="E349" s="265">
        <f t="shared" si="213"/>
        <v>70</v>
      </c>
      <c r="F349" s="265">
        <f t="shared" si="213"/>
        <v>65</v>
      </c>
      <c r="G349" s="265">
        <f t="shared" si="213"/>
        <v>65</v>
      </c>
      <c r="H349" s="265">
        <f t="shared" si="213"/>
        <v>65</v>
      </c>
      <c r="I349" s="265">
        <f t="shared" si="213"/>
        <v>65</v>
      </c>
      <c r="J349" s="265">
        <f t="shared" si="213"/>
        <v>66</v>
      </c>
      <c r="K349" s="265">
        <f t="shared" si="213"/>
        <v>66</v>
      </c>
      <c r="L349" s="265">
        <f t="shared" si="213"/>
        <v>65</v>
      </c>
      <c r="M349" s="265">
        <f t="shared" si="213"/>
        <v>65</v>
      </c>
      <c r="N349" s="265">
        <f t="shared" si="213"/>
        <v>66</v>
      </c>
      <c r="O349" s="265">
        <f t="shared" si="213"/>
        <v>65</v>
      </c>
      <c r="P349" s="265">
        <f t="shared" si="213"/>
        <v>65</v>
      </c>
      <c r="Q349" s="265">
        <f t="shared" si="213"/>
        <v>62</v>
      </c>
      <c r="R349" s="265">
        <f t="shared" si="213"/>
        <v>65</v>
      </c>
      <c r="S349" s="265">
        <f t="shared" si="213"/>
        <v>65</v>
      </c>
      <c r="T349" s="265">
        <f t="shared" si="213"/>
        <v>65</v>
      </c>
      <c r="U349" s="265">
        <f t="shared" si="213"/>
        <v>66</v>
      </c>
      <c r="V349" s="265">
        <f t="shared" si="213"/>
        <v>69</v>
      </c>
      <c r="W349" s="265">
        <f t="shared" si="213"/>
        <v>71</v>
      </c>
      <c r="X349" s="265">
        <f t="shared" si="213"/>
        <v>70</v>
      </c>
      <c r="Y349" s="265">
        <f t="shared" si="213"/>
        <v>69</v>
      </c>
      <c r="Z349" s="265">
        <f t="shared" si="213"/>
        <v>69</v>
      </c>
      <c r="AA349" s="265">
        <f t="shared" si="213"/>
        <v>69</v>
      </c>
      <c r="AB349" s="265">
        <f t="shared" si="213"/>
        <v>70</v>
      </c>
      <c r="AC349" s="265">
        <f t="shared" si="213"/>
        <v>70</v>
      </c>
      <c r="AD349" s="265">
        <f t="shared" si="213"/>
        <v>66</v>
      </c>
      <c r="AE349" s="265">
        <f t="shared" si="213"/>
        <v>66</v>
      </c>
      <c r="AF349" s="342">
        <f t="shared" si="213"/>
        <v>67</v>
      </c>
      <c r="AG349" s="268">
        <f>AG$84</f>
        <v>2079</v>
      </c>
      <c r="AH349" s="90">
        <f>AH$84</f>
        <v>67.064516129032256</v>
      </c>
      <c r="AI349" s="265">
        <f>AI$84</f>
        <v>72</v>
      </c>
      <c r="AJ349" s="265">
        <f>AJ$84</f>
        <v>62</v>
      </c>
      <c r="AK349" s="30"/>
      <c r="AL349" s="388"/>
    </row>
    <row r="350" spans="1:38" x14ac:dyDescent="0.25">
      <c r="A350" t="s">
        <v>61</v>
      </c>
      <c r="B350" s="251">
        <f>B$90</f>
        <v>73</v>
      </c>
      <c r="C350" s="265">
        <f t="shared" ref="C350:AF350" si="214">C$90</f>
        <v>68</v>
      </c>
      <c r="D350" s="265">
        <f t="shared" si="214"/>
        <v>68</v>
      </c>
      <c r="E350" s="265">
        <f t="shared" si="214"/>
        <v>73</v>
      </c>
      <c r="F350" s="265">
        <f t="shared" si="214"/>
        <v>65</v>
      </c>
      <c r="G350" s="265">
        <f t="shared" si="214"/>
        <v>65</v>
      </c>
      <c r="H350" s="265">
        <f t="shared" si="214"/>
        <v>68</v>
      </c>
      <c r="I350" s="265">
        <f t="shared" si="214"/>
        <v>66</v>
      </c>
      <c r="J350" s="265">
        <f t="shared" si="214"/>
        <v>63</v>
      </c>
      <c r="K350" s="265">
        <f t="shared" si="214"/>
        <v>64</v>
      </c>
      <c r="L350" s="265">
        <f t="shared" si="214"/>
        <v>69</v>
      </c>
      <c r="M350" s="265">
        <f t="shared" si="214"/>
        <v>70</v>
      </c>
      <c r="N350" s="265">
        <f t="shared" si="214"/>
        <v>68</v>
      </c>
      <c r="O350" s="265">
        <f t="shared" si="214"/>
        <v>63</v>
      </c>
      <c r="P350" s="265">
        <f t="shared" si="214"/>
        <v>57</v>
      </c>
      <c r="Q350" s="265">
        <f t="shared" si="214"/>
        <v>64</v>
      </c>
      <c r="R350" s="265">
        <f t="shared" si="214"/>
        <v>68</v>
      </c>
      <c r="S350" s="265">
        <f t="shared" si="214"/>
        <v>69</v>
      </c>
      <c r="T350" s="265">
        <f t="shared" si="214"/>
        <v>68</v>
      </c>
      <c r="U350" s="265">
        <f t="shared" si="214"/>
        <v>68</v>
      </c>
      <c r="V350" s="265">
        <f t="shared" si="214"/>
        <v>69</v>
      </c>
      <c r="W350" s="265">
        <f t="shared" si="214"/>
        <v>72</v>
      </c>
      <c r="X350" s="265">
        <f t="shared" si="214"/>
        <v>67</v>
      </c>
      <c r="Y350" s="265">
        <f t="shared" si="214"/>
        <v>72</v>
      </c>
      <c r="Z350" s="265">
        <f t="shared" si="214"/>
        <v>68</v>
      </c>
      <c r="AA350" s="265">
        <f t="shared" si="214"/>
        <v>68</v>
      </c>
      <c r="AB350" s="265">
        <f t="shared" si="214"/>
        <v>70</v>
      </c>
      <c r="AC350" s="265">
        <f t="shared" si="214"/>
        <v>70</v>
      </c>
      <c r="AD350" s="265">
        <f t="shared" si="214"/>
        <v>65</v>
      </c>
      <c r="AE350" s="265">
        <f t="shared" si="214"/>
        <v>62</v>
      </c>
      <c r="AF350" s="342">
        <f t="shared" si="214"/>
        <v>63</v>
      </c>
      <c r="AG350" s="268">
        <f>AG$90</f>
        <v>2083</v>
      </c>
      <c r="AH350" s="90">
        <f>AH$90</f>
        <v>67.193548387096769</v>
      </c>
      <c r="AI350" s="265">
        <f>AI$90</f>
        <v>73</v>
      </c>
      <c r="AJ350" s="265">
        <f>AJ$90</f>
        <v>57</v>
      </c>
      <c r="AK350" s="128"/>
      <c r="AL350" s="388"/>
    </row>
    <row r="351" spans="1:38" ht="13.8" thickBot="1" x14ac:dyDescent="0.3">
      <c r="A351" s="252" t="s">
        <v>6</v>
      </c>
      <c r="B351" s="17">
        <f t="shared" ref="B351:AF351" si="215">B349-B350</f>
        <v>-3</v>
      </c>
      <c r="C351" s="16">
        <f t="shared" si="215"/>
        <v>2</v>
      </c>
      <c r="D351" s="16">
        <f t="shared" si="215"/>
        <v>4</v>
      </c>
      <c r="E351" s="16">
        <f t="shared" si="215"/>
        <v>-3</v>
      </c>
      <c r="F351" s="16">
        <f t="shared" si="215"/>
        <v>0</v>
      </c>
      <c r="G351" s="16">
        <f t="shared" si="215"/>
        <v>0</v>
      </c>
      <c r="H351" s="16">
        <f t="shared" si="215"/>
        <v>-3</v>
      </c>
      <c r="I351" s="16">
        <f t="shared" si="215"/>
        <v>-1</v>
      </c>
      <c r="J351" s="16">
        <f t="shared" si="215"/>
        <v>3</v>
      </c>
      <c r="K351" s="16">
        <f t="shared" si="215"/>
        <v>2</v>
      </c>
      <c r="L351" s="16">
        <f t="shared" si="215"/>
        <v>-4</v>
      </c>
      <c r="M351" s="16">
        <f t="shared" si="215"/>
        <v>-5</v>
      </c>
      <c r="N351" s="16">
        <f t="shared" si="215"/>
        <v>-2</v>
      </c>
      <c r="O351" s="16">
        <f t="shared" si="215"/>
        <v>2</v>
      </c>
      <c r="P351" s="16">
        <f t="shared" si="215"/>
        <v>8</v>
      </c>
      <c r="Q351" s="16">
        <f t="shared" si="215"/>
        <v>-2</v>
      </c>
      <c r="R351" s="16">
        <f t="shared" si="215"/>
        <v>-3</v>
      </c>
      <c r="S351" s="16">
        <f t="shared" si="215"/>
        <v>-4</v>
      </c>
      <c r="T351" s="16">
        <f t="shared" si="215"/>
        <v>-3</v>
      </c>
      <c r="U351" s="16">
        <f t="shared" si="215"/>
        <v>-2</v>
      </c>
      <c r="V351" s="16">
        <f t="shared" si="215"/>
        <v>0</v>
      </c>
      <c r="W351" s="16">
        <f t="shared" si="215"/>
        <v>-1</v>
      </c>
      <c r="X351" s="16">
        <f t="shared" si="215"/>
        <v>3</v>
      </c>
      <c r="Y351" s="254">
        <f t="shared" si="215"/>
        <v>-3</v>
      </c>
      <c r="Z351" s="16">
        <f t="shared" si="215"/>
        <v>1</v>
      </c>
      <c r="AA351" s="16">
        <f t="shared" si="215"/>
        <v>1</v>
      </c>
      <c r="AB351" s="16">
        <f t="shared" si="215"/>
        <v>0</v>
      </c>
      <c r="AC351" s="16">
        <f t="shared" si="215"/>
        <v>0</v>
      </c>
      <c r="AD351" s="16">
        <f t="shared" si="215"/>
        <v>1</v>
      </c>
      <c r="AE351" s="16">
        <f t="shared" si="215"/>
        <v>4</v>
      </c>
      <c r="AF351" s="45">
        <f t="shared" si="215"/>
        <v>4</v>
      </c>
      <c r="AG351" s="25">
        <f>SUM(B351:AF351)</f>
        <v>-4</v>
      </c>
      <c r="AH351" s="153">
        <f>AVERAGE(B351:AF351)</f>
        <v>-0.12903225806451613</v>
      </c>
      <c r="AI351" s="137">
        <f>MAX(B351:AF351)</f>
        <v>8</v>
      </c>
      <c r="AJ351" s="146">
        <f>MIN(B351:AF351)</f>
        <v>-5</v>
      </c>
      <c r="AK351" s="361">
        <f>AH351</f>
        <v>-0.12903225806451613</v>
      </c>
      <c r="AL351" s="59" t="s">
        <v>120</v>
      </c>
    </row>
    <row r="352" spans="1:38" ht="15.6" x14ac:dyDescent="0.3">
      <c r="A352" s="280" t="s">
        <v>68</v>
      </c>
      <c r="B352" s="248">
        <v>1</v>
      </c>
      <c r="C352" s="256">
        <v>2</v>
      </c>
      <c r="D352" s="256">
        <v>3</v>
      </c>
      <c r="E352" s="256">
        <v>4</v>
      </c>
      <c r="F352" s="256">
        <v>5</v>
      </c>
      <c r="G352" s="256">
        <v>6</v>
      </c>
      <c r="H352" s="256">
        <v>7</v>
      </c>
      <c r="I352" s="256">
        <v>8</v>
      </c>
      <c r="J352" s="256">
        <v>9</v>
      </c>
      <c r="K352" s="256">
        <v>10</v>
      </c>
      <c r="L352" s="256">
        <v>11</v>
      </c>
      <c r="M352" s="256">
        <v>12</v>
      </c>
      <c r="N352" s="256">
        <v>13</v>
      </c>
      <c r="O352" s="256">
        <v>14</v>
      </c>
      <c r="P352" s="256">
        <v>15</v>
      </c>
      <c r="Q352" s="256">
        <v>16</v>
      </c>
      <c r="R352" s="256">
        <v>17</v>
      </c>
      <c r="S352" s="256">
        <v>18</v>
      </c>
      <c r="T352" s="256">
        <v>19</v>
      </c>
      <c r="U352" s="256">
        <v>20</v>
      </c>
      <c r="V352" s="256">
        <v>21</v>
      </c>
      <c r="W352" s="256">
        <v>22</v>
      </c>
      <c r="X352" s="256">
        <v>23</v>
      </c>
      <c r="Y352" s="256">
        <v>24</v>
      </c>
      <c r="Z352" s="256">
        <v>25</v>
      </c>
      <c r="AA352" s="256">
        <v>26</v>
      </c>
      <c r="AB352" s="256">
        <v>27</v>
      </c>
      <c r="AC352" s="256">
        <v>28</v>
      </c>
      <c r="AD352" s="256">
        <v>29</v>
      </c>
      <c r="AE352" s="256">
        <v>30</v>
      </c>
      <c r="AF352" s="125">
        <v>31</v>
      </c>
      <c r="AG352" s="8" t="s">
        <v>0</v>
      </c>
      <c r="AH352" s="257" t="s">
        <v>1</v>
      </c>
      <c r="AI352" s="258" t="s">
        <v>2</v>
      </c>
      <c r="AJ352" s="259" t="s">
        <v>3</v>
      </c>
      <c r="AK352" s="30"/>
      <c r="AL352" s="59"/>
    </row>
    <row r="353" spans="1:38" x14ac:dyDescent="0.25">
      <c r="A353" s="12" t="s">
        <v>7</v>
      </c>
      <c r="B353" s="251">
        <f>B$97</f>
        <v>66</v>
      </c>
      <c r="C353" s="265">
        <f t="shared" ref="C353:AF353" si="216">C$97</f>
        <v>66</v>
      </c>
      <c r="D353" s="265">
        <f t="shared" si="216"/>
        <v>67</v>
      </c>
      <c r="E353" s="265">
        <f t="shared" si="216"/>
        <v>66</v>
      </c>
      <c r="F353" s="265">
        <f t="shared" si="216"/>
        <v>65</v>
      </c>
      <c r="G353" s="265">
        <f t="shared" si="216"/>
        <v>57</v>
      </c>
      <c r="H353" s="265">
        <f t="shared" si="216"/>
        <v>65</v>
      </c>
      <c r="I353" s="265">
        <f t="shared" si="216"/>
        <v>65</v>
      </c>
      <c r="J353" s="265">
        <f t="shared" si="216"/>
        <v>65</v>
      </c>
      <c r="K353" s="265">
        <f t="shared" si="216"/>
        <v>65</v>
      </c>
      <c r="L353" s="265">
        <f t="shared" si="216"/>
        <v>67</v>
      </c>
      <c r="M353" s="265">
        <f t="shared" si="216"/>
        <v>65</v>
      </c>
      <c r="N353" s="265">
        <f t="shared" si="216"/>
        <v>63</v>
      </c>
      <c r="O353" s="265">
        <f t="shared" si="216"/>
        <v>68</v>
      </c>
      <c r="P353" s="265">
        <f t="shared" si="216"/>
        <v>70</v>
      </c>
      <c r="Q353" s="265">
        <f t="shared" si="216"/>
        <v>70</v>
      </c>
      <c r="R353" s="265">
        <f t="shared" si="216"/>
        <v>63</v>
      </c>
      <c r="S353" s="265">
        <f t="shared" si="216"/>
        <v>60</v>
      </c>
      <c r="T353" s="265">
        <f t="shared" si="216"/>
        <v>65</v>
      </c>
      <c r="U353" s="265">
        <f t="shared" si="216"/>
        <v>63</v>
      </c>
      <c r="V353" s="265">
        <f t="shared" si="216"/>
        <v>63</v>
      </c>
      <c r="W353" s="265">
        <f t="shared" si="216"/>
        <v>64</v>
      </c>
      <c r="X353" s="265">
        <f t="shared" si="216"/>
        <v>63</v>
      </c>
      <c r="Y353" s="265">
        <f t="shared" si="216"/>
        <v>63</v>
      </c>
      <c r="Z353" s="265">
        <f t="shared" si="216"/>
        <v>62</v>
      </c>
      <c r="AA353" s="265">
        <f t="shared" si="216"/>
        <v>61</v>
      </c>
      <c r="AB353" s="265">
        <f t="shared" si="216"/>
        <v>62</v>
      </c>
      <c r="AC353" s="265">
        <f t="shared" si="216"/>
        <v>65</v>
      </c>
      <c r="AD353" s="265">
        <f t="shared" si="216"/>
        <v>67</v>
      </c>
      <c r="AE353" s="265">
        <f t="shared" si="216"/>
        <v>62</v>
      </c>
      <c r="AF353" s="342">
        <f t="shared" si="216"/>
        <v>68</v>
      </c>
      <c r="AG353" s="268">
        <f>AG$97</f>
        <v>2001</v>
      </c>
      <c r="AH353" s="90">
        <f>AH$97</f>
        <v>64.548387096774192</v>
      </c>
      <c r="AI353" s="265">
        <f>AI$97</f>
        <v>70</v>
      </c>
      <c r="AJ353" s="265">
        <f>AJ$97</f>
        <v>57</v>
      </c>
      <c r="AK353" s="128"/>
      <c r="AL353" s="59"/>
    </row>
    <row r="354" spans="1:38" x14ac:dyDescent="0.25">
      <c r="A354" t="s">
        <v>61</v>
      </c>
      <c r="B354" s="251">
        <f>B$103</f>
        <v>70</v>
      </c>
      <c r="C354" s="265">
        <f t="shared" ref="C354:AF354" si="217">C$103</f>
        <v>68</v>
      </c>
      <c r="D354" s="265">
        <f t="shared" si="217"/>
        <v>63</v>
      </c>
      <c r="E354" s="265">
        <f t="shared" si="217"/>
        <v>70</v>
      </c>
      <c r="F354" s="265">
        <f t="shared" si="217"/>
        <v>69</v>
      </c>
      <c r="G354" s="265">
        <f t="shared" si="217"/>
        <v>64</v>
      </c>
      <c r="H354" s="265">
        <f t="shared" si="217"/>
        <v>56</v>
      </c>
      <c r="I354" s="265">
        <f t="shared" si="217"/>
        <v>59</v>
      </c>
      <c r="J354" s="265">
        <f t="shared" si="217"/>
        <v>64</v>
      </c>
      <c r="K354" s="265">
        <f t="shared" si="217"/>
        <v>68</v>
      </c>
      <c r="L354" s="265">
        <f t="shared" si="217"/>
        <v>67</v>
      </c>
      <c r="M354" s="265">
        <f t="shared" si="217"/>
        <v>63</v>
      </c>
      <c r="N354" s="265">
        <f t="shared" si="217"/>
        <v>63</v>
      </c>
      <c r="O354" s="265">
        <f t="shared" si="217"/>
        <v>65</v>
      </c>
      <c r="P354" s="265">
        <f t="shared" si="217"/>
        <v>71</v>
      </c>
      <c r="Q354" s="265">
        <f t="shared" si="217"/>
        <v>70</v>
      </c>
      <c r="R354" s="265">
        <f t="shared" si="217"/>
        <v>63</v>
      </c>
      <c r="S354" s="265">
        <f t="shared" si="217"/>
        <v>60</v>
      </c>
      <c r="T354" s="265">
        <f t="shared" si="217"/>
        <v>62</v>
      </c>
      <c r="U354" s="265">
        <f t="shared" si="217"/>
        <v>64</v>
      </c>
      <c r="V354" s="265">
        <f t="shared" si="217"/>
        <v>62</v>
      </c>
      <c r="W354" s="265">
        <f t="shared" si="217"/>
        <v>65</v>
      </c>
      <c r="X354" s="265">
        <f t="shared" si="217"/>
        <v>62</v>
      </c>
      <c r="Y354" s="265">
        <f t="shared" si="217"/>
        <v>65</v>
      </c>
      <c r="Z354" s="265">
        <f t="shared" si="217"/>
        <v>62</v>
      </c>
      <c r="AA354" s="265">
        <f t="shared" si="217"/>
        <v>64</v>
      </c>
      <c r="AB354" s="265">
        <f t="shared" si="217"/>
        <v>62</v>
      </c>
      <c r="AC354" s="265">
        <f t="shared" si="217"/>
        <v>65</v>
      </c>
      <c r="AD354" s="265">
        <f t="shared" si="217"/>
        <v>58</v>
      </c>
      <c r="AE354" s="265">
        <f t="shared" si="217"/>
        <v>65</v>
      </c>
      <c r="AF354" s="342">
        <f t="shared" si="217"/>
        <v>67</v>
      </c>
      <c r="AG354" s="268">
        <f>AG$103</f>
        <v>1996</v>
      </c>
      <c r="AH354" s="90">
        <f>AH$103</f>
        <v>64.387096774193552</v>
      </c>
      <c r="AI354" s="265">
        <f>AI$103</f>
        <v>71</v>
      </c>
      <c r="AJ354" s="265">
        <f>AJ$103</f>
        <v>56</v>
      </c>
      <c r="AK354" s="128"/>
      <c r="AL354" s="59"/>
    </row>
    <row r="355" spans="1:38" ht="13.8" thickBot="1" x14ac:dyDescent="0.3">
      <c r="A355" s="252" t="s">
        <v>6</v>
      </c>
      <c r="B355" s="17">
        <f t="shared" ref="B355:AF355" si="218">B353-B354</f>
        <v>-4</v>
      </c>
      <c r="C355" s="16">
        <f t="shared" si="218"/>
        <v>-2</v>
      </c>
      <c r="D355" s="16">
        <f t="shared" si="218"/>
        <v>4</v>
      </c>
      <c r="E355" s="16">
        <f t="shared" si="218"/>
        <v>-4</v>
      </c>
      <c r="F355" s="16">
        <f t="shared" si="218"/>
        <v>-4</v>
      </c>
      <c r="G355" s="16">
        <f t="shared" si="218"/>
        <v>-7</v>
      </c>
      <c r="H355" s="16">
        <f t="shared" si="218"/>
        <v>9</v>
      </c>
      <c r="I355" s="16">
        <f t="shared" si="218"/>
        <v>6</v>
      </c>
      <c r="J355" s="16">
        <f t="shared" si="218"/>
        <v>1</v>
      </c>
      <c r="K355" s="16">
        <f t="shared" si="218"/>
        <v>-3</v>
      </c>
      <c r="L355" s="16">
        <f t="shared" si="218"/>
        <v>0</v>
      </c>
      <c r="M355" s="16">
        <f t="shared" si="218"/>
        <v>2</v>
      </c>
      <c r="N355" s="16">
        <f t="shared" si="218"/>
        <v>0</v>
      </c>
      <c r="O355" s="16">
        <f t="shared" si="218"/>
        <v>3</v>
      </c>
      <c r="P355" s="16">
        <f t="shared" si="218"/>
        <v>-1</v>
      </c>
      <c r="Q355" s="16">
        <f t="shared" si="218"/>
        <v>0</v>
      </c>
      <c r="R355" s="16">
        <f t="shared" si="218"/>
        <v>0</v>
      </c>
      <c r="S355" s="16">
        <f t="shared" si="218"/>
        <v>0</v>
      </c>
      <c r="T355" s="16">
        <f t="shared" si="218"/>
        <v>3</v>
      </c>
      <c r="U355" s="16">
        <f t="shared" si="218"/>
        <v>-1</v>
      </c>
      <c r="V355" s="16">
        <f t="shared" si="218"/>
        <v>1</v>
      </c>
      <c r="W355" s="16">
        <f t="shared" si="218"/>
        <v>-1</v>
      </c>
      <c r="X355" s="16">
        <f t="shared" si="218"/>
        <v>1</v>
      </c>
      <c r="Y355" s="254">
        <f t="shared" si="218"/>
        <v>-2</v>
      </c>
      <c r="Z355" s="16">
        <f t="shared" si="218"/>
        <v>0</v>
      </c>
      <c r="AA355" s="16">
        <f t="shared" si="218"/>
        <v>-3</v>
      </c>
      <c r="AB355" s="16">
        <f t="shared" si="218"/>
        <v>0</v>
      </c>
      <c r="AC355" s="16">
        <f t="shared" si="218"/>
        <v>0</v>
      </c>
      <c r="AD355" s="16">
        <f t="shared" si="218"/>
        <v>9</v>
      </c>
      <c r="AE355" s="16">
        <f t="shared" si="218"/>
        <v>-3</v>
      </c>
      <c r="AF355" s="45">
        <f t="shared" si="218"/>
        <v>1</v>
      </c>
      <c r="AG355" s="25">
        <f>SUM(B355:AF355)</f>
        <v>5</v>
      </c>
      <c r="AH355" s="153">
        <f>AVERAGE(B355:AF355)</f>
        <v>0.16129032258064516</v>
      </c>
      <c r="AI355" s="137">
        <f>MAX(B355:AF355)</f>
        <v>9</v>
      </c>
      <c r="AJ355" s="146">
        <f>MIN(B355:AF355)</f>
        <v>-7</v>
      </c>
      <c r="AK355" s="362">
        <f>AH355</f>
        <v>0.16129032258064516</v>
      </c>
      <c r="AL355" s="59" t="s">
        <v>121</v>
      </c>
    </row>
    <row r="356" spans="1:38" ht="15.6" x14ac:dyDescent="0.3">
      <c r="A356" s="280" t="s">
        <v>70</v>
      </c>
      <c r="B356" s="344">
        <v>1</v>
      </c>
      <c r="C356" s="345">
        <v>2</v>
      </c>
      <c r="D356" s="345">
        <v>3</v>
      </c>
      <c r="E356" s="345">
        <v>4</v>
      </c>
      <c r="F356" s="345">
        <v>5</v>
      </c>
      <c r="G356" s="345">
        <v>6</v>
      </c>
      <c r="H356" s="345">
        <v>7</v>
      </c>
      <c r="I356" s="345">
        <v>8</v>
      </c>
      <c r="J356" s="345">
        <v>9</v>
      </c>
      <c r="K356" s="345">
        <v>10</v>
      </c>
      <c r="L356" s="345">
        <v>11</v>
      </c>
      <c r="M356" s="345">
        <v>12</v>
      </c>
      <c r="N356" s="345">
        <v>13</v>
      </c>
      <c r="O356" s="345">
        <v>14</v>
      </c>
      <c r="P356" s="345">
        <v>15</v>
      </c>
      <c r="Q356" s="345">
        <v>16</v>
      </c>
      <c r="R356" s="345">
        <v>17</v>
      </c>
      <c r="S356" s="345">
        <v>18</v>
      </c>
      <c r="T356" s="345">
        <v>19</v>
      </c>
      <c r="U356" s="345">
        <v>20</v>
      </c>
      <c r="V356" s="345">
        <v>21</v>
      </c>
      <c r="W356" s="345">
        <v>22</v>
      </c>
      <c r="X356" s="345">
        <v>23</v>
      </c>
      <c r="Y356" s="345">
        <v>24</v>
      </c>
      <c r="Z356" s="345">
        <v>25</v>
      </c>
      <c r="AA356" s="345">
        <v>26</v>
      </c>
      <c r="AB356" s="345">
        <v>27</v>
      </c>
      <c r="AC356" s="345">
        <v>28</v>
      </c>
      <c r="AD356" s="345">
        <v>29</v>
      </c>
      <c r="AE356" s="345">
        <v>30</v>
      </c>
      <c r="AF356" s="125">
        <v>31</v>
      </c>
      <c r="AG356" s="8" t="s">
        <v>0</v>
      </c>
      <c r="AH356" s="257" t="s">
        <v>1</v>
      </c>
      <c r="AI356" s="258" t="s">
        <v>2</v>
      </c>
      <c r="AJ356" s="259" t="s">
        <v>3</v>
      </c>
      <c r="AK356" s="30"/>
      <c r="AL356" s="59"/>
    </row>
    <row r="357" spans="1:38" x14ac:dyDescent="0.25">
      <c r="A357" s="12" t="s">
        <v>7</v>
      </c>
      <c r="B357" s="14">
        <v>66</v>
      </c>
      <c r="C357" s="9">
        <v>70</v>
      </c>
      <c r="D357" s="9">
        <v>66</v>
      </c>
      <c r="E357" s="9">
        <v>61</v>
      </c>
      <c r="F357" s="9">
        <v>56</v>
      </c>
      <c r="G357" s="21">
        <v>54</v>
      </c>
      <c r="H357" s="9">
        <v>57</v>
      </c>
      <c r="I357" s="9">
        <v>58</v>
      </c>
      <c r="J357" s="9">
        <v>64</v>
      </c>
      <c r="K357" s="9">
        <v>64</v>
      </c>
      <c r="L357" s="21">
        <v>69</v>
      </c>
      <c r="M357" s="9">
        <v>72</v>
      </c>
      <c r="N357" s="9">
        <v>71</v>
      </c>
      <c r="O357" s="9">
        <v>73</v>
      </c>
      <c r="P357" s="9">
        <v>69</v>
      </c>
      <c r="Q357" s="21">
        <v>65</v>
      </c>
      <c r="R357" s="9">
        <v>68</v>
      </c>
      <c r="S357" s="9">
        <v>58</v>
      </c>
      <c r="T357" s="9">
        <v>56</v>
      </c>
      <c r="U357" s="9">
        <v>55</v>
      </c>
      <c r="V357" s="21">
        <v>47</v>
      </c>
      <c r="W357" s="9">
        <v>49</v>
      </c>
      <c r="X357" s="9">
        <v>54</v>
      </c>
      <c r="Y357" s="9">
        <v>55</v>
      </c>
      <c r="Z357" s="9">
        <v>53</v>
      </c>
      <c r="AA357" s="21">
        <v>58</v>
      </c>
      <c r="AB357" s="9">
        <v>57</v>
      </c>
      <c r="AC357" s="9">
        <v>50</v>
      </c>
      <c r="AD357" s="9">
        <v>44</v>
      </c>
      <c r="AE357" s="9">
        <v>45</v>
      </c>
      <c r="AF357" s="270" t="s">
        <v>4</v>
      </c>
      <c r="AG357" s="29">
        <f>SUM(B357:AF357)</f>
        <v>1784</v>
      </c>
      <c r="AH357" s="30">
        <f>AVERAGE(B357:AF357)</f>
        <v>59.466666666666669</v>
      </c>
      <c r="AI357" s="123">
        <f>MAX(B357:AF357)</f>
        <v>73</v>
      </c>
      <c r="AJ357" s="143">
        <f>MIN(B357:AF357)</f>
        <v>44</v>
      </c>
      <c r="AK357" s="128"/>
      <c r="AL357" s="59"/>
    </row>
    <row r="358" spans="1:38" x14ac:dyDescent="0.25">
      <c r="A358" t="s">
        <v>61</v>
      </c>
      <c r="B358" s="251">
        <f>B$116</f>
        <v>67</v>
      </c>
      <c r="C358" s="265">
        <f t="shared" ref="C358:AJ358" si="219">C$116</f>
        <v>68</v>
      </c>
      <c r="D358" s="265">
        <f t="shared" si="219"/>
        <v>62</v>
      </c>
      <c r="E358" s="265">
        <f t="shared" si="219"/>
        <v>54</v>
      </c>
      <c r="F358" s="265">
        <f t="shared" si="219"/>
        <v>48</v>
      </c>
      <c r="G358" s="265">
        <f t="shared" si="219"/>
        <v>54</v>
      </c>
      <c r="H358" s="265">
        <f t="shared" si="219"/>
        <v>58</v>
      </c>
      <c r="I358" s="265">
        <f t="shared" si="219"/>
        <v>59</v>
      </c>
      <c r="J358" s="265">
        <f t="shared" si="219"/>
        <v>65</v>
      </c>
      <c r="K358" s="265">
        <f t="shared" si="219"/>
        <v>65</v>
      </c>
      <c r="L358" s="265">
        <f t="shared" si="219"/>
        <v>65</v>
      </c>
      <c r="M358" s="265">
        <f t="shared" si="219"/>
        <v>72</v>
      </c>
      <c r="N358" s="265">
        <f t="shared" si="219"/>
        <v>69</v>
      </c>
      <c r="O358" s="265">
        <f t="shared" si="219"/>
        <v>69</v>
      </c>
      <c r="P358" s="265">
        <f t="shared" si="219"/>
        <v>68</v>
      </c>
      <c r="Q358" s="265">
        <f t="shared" si="219"/>
        <v>62</v>
      </c>
      <c r="R358" s="265">
        <f t="shared" si="219"/>
        <v>65</v>
      </c>
      <c r="S358" s="265">
        <f t="shared" si="219"/>
        <v>54</v>
      </c>
      <c r="T358" s="265">
        <f t="shared" si="219"/>
        <v>52</v>
      </c>
      <c r="U358" s="265">
        <f t="shared" si="219"/>
        <v>53</v>
      </c>
      <c r="V358" s="265">
        <f t="shared" si="219"/>
        <v>44</v>
      </c>
      <c r="W358" s="265">
        <f t="shared" si="219"/>
        <v>47</v>
      </c>
      <c r="X358" s="265">
        <f t="shared" si="219"/>
        <v>51</v>
      </c>
      <c r="Y358" s="265">
        <f t="shared" si="219"/>
        <v>50</v>
      </c>
      <c r="Z358" s="265">
        <f t="shared" si="219"/>
        <v>48</v>
      </c>
      <c r="AA358" s="265">
        <f t="shared" si="219"/>
        <v>55</v>
      </c>
      <c r="AB358" s="265">
        <f t="shared" si="219"/>
        <v>53</v>
      </c>
      <c r="AC358" s="265">
        <f t="shared" si="219"/>
        <v>43</v>
      </c>
      <c r="AD358" s="265">
        <f t="shared" si="219"/>
        <v>38</v>
      </c>
      <c r="AE358" s="265">
        <f t="shared" si="219"/>
        <v>41</v>
      </c>
      <c r="AF358" s="343"/>
      <c r="AG358" s="268">
        <f t="shared" si="219"/>
        <v>1699</v>
      </c>
      <c r="AH358" s="90">
        <f t="shared" si="219"/>
        <v>56.633333333333333</v>
      </c>
      <c r="AI358" s="265">
        <f t="shared" si="219"/>
        <v>72</v>
      </c>
      <c r="AJ358" s="265">
        <f t="shared" si="219"/>
        <v>38</v>
      </c>
      <c r="AK358" s="30"/>
      <c r="AL358" s="59"/>
    </row>
    <row r="359" spans="1:38" ht="13.8" thickBot="1" x14ac:dyDescent="0.3">
      <c r="A359" s="252" t="s">
        <v>6</v>
      </c>
      <c r="B359" s="17">
        <f t="shared" ref="B359:AE359" si="220">B357-B358</f>
        <v>-1</v>
      </c>
      <c r="C359" s="16">
        <f t="shared" si="220"/>
        <v>2</v>
      </c>
      <c r="D359" s="16">
        <f t="shared" si="220"/>
        <v>4</v>
      </c>
      <c r="E359" s="16">
        <f t="shared" si="220"/>
        <v>7</v>
      </c>
      <c r="F359" s="16">
        <f t="shared" si="220"/>
        <v>8</v>
      </c>
      <c r="G359" s="16">
        <f t="shared" si="220"/>
        <v>0</v>
      </c>
      <c r="H359" s="16">
        <f t="shared" si="220"/>
        <v>-1</v>
      </c>
      <c r="I359" s="16">
        <f t="shared" si="220"/>
        <v>-1</v>
      </c>
      <c r="J359" s="16">
        <f t="shared" si="220"/>
        <v>-1</v>
      </c>
      <c r="K359" s="16">
        <f t="shared" si="220"/>
        <v>-1</v>
      </c>
      <c r="L359" s="16">
        <f t="shared" si="220"/>
        <v>4</v>
      </c>
      <c r="M359" s="16">
        <f t="shared" si="220"/>
        <v>0</v>
      </c>
      <c r="N359" s="16">
        <f t="shared" si="220"/>
        <v>2</v>
      </c>
      <c r="O359" s="16">
        <f t="shared" si="220"/>
        <v>4</v>
      </c>
      <c r="P359" s="16">
        <f t="shared" si="220"/>
        <v>1</v>
      </c>
      <c r="Q359" s="16">
        <f t="shared" si="220"/>
        <v>3</v>
      </c>
      <c r="R359" s="16">
        <f t="shared" si="220"/>
        <v>3</v>
      </c>
      <c r="S359" s="16">
        <f t="shared" si="220"/>
        <v>4</v>
      </c>
      <c r="T359" s="16">
        <f t="shared" si="220"/>
        <v>4</v>
      </c>
      <c r="U359" s="16">
        <f t="shared" si="220"/>
        <v>2</v>
      </c>
      <c r="V359" s="16">
        <f t="shared" si="220"/>
        <v>3</v>
      </c>
      <c r="W359" s="16">
        <f t="shared" si="220"/>
        <v>2</v>
      </c>
      <c r="X359" s="16">
        <f t="shared" si="220"/>
        <v>3</v>
      </c>
      <c r="Y359" s="254">
        <f t="shared" si="220"/>
        <v>5</v>
      </c>
      <c r="Z359" s="16">
        <f t="shared" si="220"/>
        <v>5</v>
      </c>
      <c r="AA359" s="16">
        <f t="shared" si="220"/>
        <v>3</v>
      </c>
      <c r="AB359" s="16">
        <f t="shared" si="220"/>
        <v>4</v>
      </c>
      <c r="AC359" s="16">
        <f t="shared" si="220"/>
        <v>7</v>
      </c>
      <c r="AD359" s="16">
        <f t="shared" si="220"/>
        <v>6</v>
      </c>
      <c r="AE359" s="16">
        <f t="shared" si="220"/>
        <v>4</v>
      </c>
      <c r="AF359" s="53"/>
      <c r="AG359" s="25">
        <f>SUM(B359:AF359)</f>
        <v>85</v>
      </c>
      <c r="AH359" s="153">
        <f>AVERAGE(B359:AF359)</f>
        <v>2.8333333333333335</v>
      </c>
      <c r="AI359" s="137">
        <f>MAX(B359:AF359)</f>
        <v>8</v>
      </c>
      <c r="AJ359" s="146">
        <f>MIN(B359:AF359)</f>
        <v>-1</v>
      </c>
      <c r="AK359" s="362">
        <f>AH359</f>
        <v>2.8333333333333335</v>
      </c>
      <c r="AL359" s="59" t="s">
        <v>122</v>
      </c>
    </row>
    <row r="360" spans="1:38" ht="15.6" x14ac:dyDescent="0.3">
      <c r="A360" s="280" t="s">
        <v>71</v>
      </c>
      <c r="B360" s="248">
        <v>1</v>
      </c>
      <c r="C360" s="256">
        <v>2</v>
      </c>
      <c r="D360" s="256">
        <v>3</v>
      </c>
      <c r="E360" s="256">
        <v>4</v>
      </c>
      <c r="F360" s="256">
        <v>5</v>
      </c>
      <c r="G360" s="256">
        <v>6</v>
      </c>
      <c r="H360" s="256">
        <v>7</v>
      </c>
      <c r="I360" s="256">
        <v>8</v>
      </c>
      <c r="J360" s="256">
        <v>9</v>
      </c>
      <c r="K360" s="256">
        <v>10</v>
      </c>
      <c r="L360" s="256">
        <v>11</v>
      </c>
      <c r="M360" s="256">
        <v>12</v>
      </c>
      <c r="N360" s="256">
        <v>13</v>
      </c>
      <c r="O360" s="256">
        <v>14</v>
      </c>
      <c r="P360" s="256">
        <v>15</v>
      </c>
      <c r="Q360" s="256">
        <v>16</v>
      </c>
      <c r="R360" s="256">
        <v>17</v>
      </c>
      <c r="S360" s="256">
        <v>18</v>
      </c>
      <c r="T360" s="256">
        <v>19</v>
      </c>
      <c r="U360" s="256">
        <v>20</v>
      </c>
      <c r="V360" s="256">
        <v>21</v>
      </c>
      <c r="W360" s="256">
        <v>22</v>
      </c>
      <c r="X360" s="256">
        <v>23</v>
      </c>
      <c r="Y360" s="256">
        <v>24</v>
      </c>
      <c r="Z360" s="256">
        <v>25</v>
      </c>
      <c r="AA360" s="256">
        <v>26</v>
      </c>
      <c r="AB360" s="256">
        <v>27</v>
      </c>
      <c r="AC360" s="256">
        <v>28</v>
      </c>
      <c r="AD360" s="256">
        <v>29</v>
      </c>
      <c r="AE360" s="256">
        <v>30</v>
      </c>
      <c r="AF360" s="125">
        <v>31</v>
      </c>
      <c r="AG360" s="8" t="s">
        <v>0</v>
      </c>
      <c r="AH360" s="257" t="s">
        <v>1</v>
      </c>
      <c r="AI360" s="258" t="s">
        <v>2</v>
      </c>
      <c r="AJ360" s="259" t="s">
        <v>3</v>
      </c>
      <c r="AK360" s="128"/>
      <c r="AL360" s="59"/>
    </row>
    <row r="361" spans="1:38" x14ac:dyDescent="0.25">
      <c r="A361" s="12" t="s">
        <v>7</v>
      </c>
      <c r="B361" s="251">
        <f>B$123</f>
        <v>57</v>
      </c>
      <c r="C361" s="265">
        <f t="shared" ref="C361:AF361" si="221">C$123</f>
        <v>55</v>
      </c>
      <c r="D361" s="265">
        <f t="shared" si="221"/>
        <v>51</v>
      </c>
      <c r="E361" s="265">
        <f t="shared" si="221"/>
        <v>45</v>
      </c>
      <c r="F361" s="265">
        <f t="shared" si="221"/>
        <v>46</v>
      </c>
      <c r="G361" s="265">
        <f t="shared" si="221"/>
        <v>54</v>
      </c>
      <c r="H361" s="265">
        <f t="shared" si="221"/>
        <v>54</v>
      </c>
      <c r="I361" s="265">
        <f t="shared" si="221"/>
        <v>50</v>
      </c>
      <c r="J361" s="265">
        <f t="shared" si="221"/>
        <v>50</v>
      </c>
      <c r="K361" s="265">
        <f t="shared" si="221"/>
        <v>52</v>
      </c>
      <c r="L361" s="265">
        <f t="shared" si="221"/>
        <v>52</v>
      </c>
      <c r="M361" s="265">
        <f t="shared" si="221"/>
        <v>60</v>
      </c>
      <c r="N361" s="265">
        <f t="shared" si="221"/>
        <v>65</v>
      </c>
      <c r="O361" s="265">
        <f t="shared" si="221"/>
        <v>56</v>
      </c>
      <c r="P361" s="265">
        <f t="shared" si="221"/>
        <v>50</v>
      </c>
      <c r="Q361" s="265">
        <f t="shared" si="221"/>
        <v>53</v>
      </c>
      <c r="R361" s="265">
        <f t="shared" si="221"/>
        <v>48</v>
      </c>
      <c r="S361" s="265">
        <f t="shared" si="221"/>
        <v>42</v>
      </c>
      <c r="T361" s="265">
        <f t="shared" si="221"/>
        <v>46</v>
      </c>
      <c r="U361" s="265">
        <f t="shared" si="221"/>
        <v>52</v>
      </c>
      <c r="V361" s="265">
        <f t="shared" si="221"/>
        <v>56</v>
      </c>
      <c r="W361" s="265">
        <f t="shared" si="221"/>
        <v>56</v>
      </c>
      <c r="X361" s="265">
        <f t="shared" si="221"/>
        <v>50</v>
      </c>
      <c r="Y361" s="265">
        <f t="shared" si="221"/>
        <v>43</v>
      </c>
      <c r="Z361" s="265">
        <f t="shared" si="221"/>
        <v>48</v>
      </c>
      <c r="AA361" s="265">
        <f t="shared" si="221"/>
        <v>51</v>
      </c>
      <c r="AB361" s="265">
        <f t="shared" si="221"/>
        <v>52</v>
      </c>
      <c r="AC361" s="265">
        <f t="shared" si="221"/>
        <v>55</v>
      </c>
      <c r="AD361" s="265">
        <f t="shared" si="221"/>
        <v>46</v>
      </c>
      <c r="AE361" s="265">
        <f t="shared" si="221"/>
        <v>41</v>
      </c>
      <c r="AF361" s="342">
        <f t="shared" si="221"/>
        <v>42</v>
      </c>
      <c r="AG361" s="268">
        <f>AG$123</f>
        <v>1578</v>
      </c>
      <c r="AH361" s="90">
        <f>AH$123</f>
        <v>50.903225806451616</v>
      </c>
      <c r="AI361" s="265">
        <f>AI$123</f>
        <v>65</v>
      </c>
      <c r="AJ361" s="265">
        <f>AJ$123</f>
        <v>41</v>
      </c>
      <c r="AK361" s="30"/>
      <c r="AL361" s="59"/>
    </row>
    <row r="362" spans="1:38" x14ac:dyDescent="0.25">
      <c r="A362" t="s">
        <v>61</v>
      </c>
      <c r="B362" s="251">
        <f>B$129</f>
        <v>48</v>
      </c>
      <c r="C362" s="265">
        <f t="shared" ref="C362:AF362" si="222">C$129</f>
        <v>53</v>
      </c>
      <c r="D362" s="265">
        <f t="shared" si="222"/>
        <v>50</v>
      </c>
      <c r="E362" s="265">
        <f t="shared" si="222"/>
        <v>42</v>
      </c>
      <c r="F362" s="265">
        <f t="shared" si="222"/>
        <v>43</v>
      </c>
      <c r="G362" s="265">
        <f t="shared" si="222"/>
        <v>53</v>
      </c>
      <c r="H362" s="265">
        <f t="shared" si="222"/>
        <v>50</v>
      </c>
      <c r="I362" s="265">
        <f t="shared" si="222"/>
        <v>40</v>
      </c>
      <c r="J362" s="265">
        <f t="shared" si="222"/>
        <v>48</v>
      </c>
      <c r="K362" s="265">
        <f t="shared" si="222"/>
        <v>48</v>
      </c>
      <c r="L362" s="265">
        <f t="shared" si="222"/>
        <v>57</v>
      </c>
      <c r="M362" s="265">
        <f t="shared" si="222"/>
        <v>62</v>
      </c>
      <c r="N362" s="265">
        <f t="shared" si="222"/>
        <v>54</v>
      </c>
      <c r="O362" s="265">
        <f t="shared" si="222"/>
        <v>54</v>
      </c>
      <c r="P362" s="265">
        <f t="shared" si="222"/>
        <v>48</v>
      </c>
      <c r="Q362" s="265">
        <f t="shared" si="222"/>
        <v>53</v>
      </c>
      <c r="R362" s="265">
        <f t="shared" si="222"/>
        <v>50</v>
      </c>
      <c r="S362" s="265">
        <f t="shared" si="222"/>
        <v>36</v>
      </c>
      <c r="T362" s="265">
        <f t="shared" si="222"/>
        <v>39</v>
      </c>
      <c r="U362" s="265">
        <f t="shared" si="222"/>
        <v>55</v>
      </c>
      <c r="V362" s="265">
        <f t="shared" si="222"/>
        <v>55</v>
      </c>
      <c r="W362" s="265">
        <f t="shared" si="222"/>
        <v>54</v>
      </c>
      <c r="X362" s="265">
        <f t="shared" si="222"/>
        <v>50</v>
      </c>
      <c r="Y362" s="265">
        <f t="shared" si="222"/>
        <v>45</v>
      </c>
      <c r="Z362" s="265">
        <f t="shared" si="222"/>
        <v>47</v>
      </c>
      <c r="AA362" s="265">
        <f t="shared" si="222"/>
        <v>52</v>
      </c>
      <c r="AB362" s="265">
        <f t="shared" si="222"/>
        <v>51</v>
      </c>
      <c r="AC362" s="265">
        <f t="shared" si="222"/>
        <v>54</v>
      </c>
      <c r="AD362" s="265">
        <f t="shared" si="222"/>
        <v>49</v>
      </c>
      <c r="AE362" s="265">
        <f t="shared" si="222"/>
        <v>35</v>
      </c>
      <c r="AF362" s="342">
        <f t="shared" si="222"/>
        <v>35</v>
      </c>
      <c r="AG362" s="268">
        <f>AG$132</f>
        <v>1771</v>
      </c>
      <c r="AH362" s="90">
        <f>AH$132</f>
        <v>57.12903225806452</v>
      </c>
      <c r="AI362" s="265">
        <f>AI$132</f>
        <v>66</v>
      </c>
      <c r="AJ362" s="265">
        <f>AJ$132</f>
        <v>46</v>
      </c>
      <c r="AK362" s="30"/>
      <c r="AL362" s="59"/>
    </row>
    <row r="363" spans="1:38" ht="13.8" thickBot="1" x14ac:dyDescent="0.3">
      <c r="A363" s="252" t="s">
        <v>6</v>
      </c>
      <c r="B363" s="17">
        <f t="shared" ref="B363:AF363" si="223">B361-B362</f>
        <v>9</v>
      </c>
      <c r="C363" s="16">
        <f t="shared" si="223"/>
        <v>2</v>
      </c>
      <c r="D363" s="16">
        <f t="shared" si="223"/>
        <v>1</v>
      </c>
      <c r="E363" s="16">
        <f t="shared" si="223"/>
        <v>3</v>
      </c>
      <c r="F363" s="16">
        <f t="shared" si="223"/>
        <v>3</v>
      </c>
      <c r="G363" s="16">
        <f t="shared" si="223"/>
        <v>1</v>
      </c>
      <c r="H363" s="16">
        <f t="shared" si="223"/>
        <v>4</v>
      </c>
      <c r="I363" s="16">
        <f t="shared" si="223"/>
        <v>10</v>
      </c>
      <c r="J363" s="16">
        <f t="shared" si="223"/>
        <v>2</v>
      </c>
      <c r="K363" s="16">
        <f t="shared" si="223"/>
        <v>4</v>
      </c>
      <c r="L363" s="16">
        <f t="shared" si="223"/>
        <v>-5</v>
      </c>
      <c r="M363" s="16">
        <f t="shared" si="223"/>
        <v>-2</v>
      </c>
      <c r="N363" s="16">
        <f t="shared" si="223"/>
        <v>11</v>
      </c>
      <c r="O363" s="16">
        <f t="shared" si="223"/>
        <v>2</v>
      </c>
      <c r="P363" s="16">
        <f t="shared" si="223"/>
        <v>2</v>
      </c>
      <c r="Q363" s="16">
        <f t="shared" si="223"/>
        <v>0</v>
      </c>
      <c r="R363" s="16">
        <f t="shared" si="223"/>
        <v>-2</v>
      </c>
      <c r="S363" s="16">
        <f t="shared" si="223"/>
        <v>6</v>
      </c>
      <c r="T363" s="16">
        <f t="shared" si="223"/>
        <v>7</v>
      </c>
      <c r="U363" s="16">
        <f t="shared" si="223"/>
        <v>-3</v>
      </c>
      <c r="V363" s="16">
        <f t="shared" si="223"/>
        <v>1</v>
      </c>
      <c r="W363" s="16">
        <f t="shared" si="223"/>
        <v>2</v>
      </c>
      <c r="X363" s="16">
        <f t="shared" si="223"/>
        <v>0</v>
      </c>
      <c r="Y363" s="254">
        <f t="shared" si="223"/>
        <v>-2</v>
      </c>
      <c r="Z363" s="16">
        <f t="shared" si="223"/>
        <v>1</v>
      </c>
      <c r="AA363" s="16">
        <f t="shared" si="223"/>
        <v>-1</v>
      </c>
      <c r="AB363" s="16">
        <f t="shared" si="223"/>
        <v>1</v>
      </c>
      <c r="AC363" s="16">
        <f t="shared" si="223"/>
        <v>1</v>
      </c>
      <c r="AD363" s="16">
        <f t="shared" si="223"/>
        <v>-3</v>
      </c>
      <c r="AE363" s="16">
        <f t="shared" si="223"/>
        <v>6</v>
      </c>
      <c r="AF363" s="45">
        <f t="shared" si="223"/>
        <v>7</v>
      </c>
      <c r="AG363" s="25">
        <f>SUM(B363:AF363)</f>
        <v>68</v>
      </c>
      <c r="AH363" s="153">
        <f>AVERAGE(B363:AF363)</f>
        <v>2.193548387096774</v>
      </c>
      <c r="AI363" s="137">
        <f>MAX(B363:AF363)</f>
        <v>11</v>
      </c>
      <c r="AJ363" s="146">
        <f>MIN(B363:AF363)</f>
        <v>-5</v>
      </c>
      <c r="AK363" s="362">
        <f>AH363</f>
        <v>2.193548387096774</v>
      </c>
      <c r="AL363" s="59" t="s">
        <v>123</v>
      </c>
    </row>
    <row r="364" spans="1:38" ht="15.6" x14ac:dyDescent="0.3">
      <c r="A364" s="280" t="s">
        <v>69</v>
      </c>
      <c r="B364" s="248">
        <v>1</v>
      </c>
      <c r="C364" s="256">
        <v>2</v>
      </c>
      <c r="D364" s="256">
        <v>3</v>
      </c>
      <c r="E364" s="256">
        <v>4</v>
      </c>
      <c r="F364" s="256">
        <v>5</v>
      </c>
      <c r="G364" s="256">
        <v>6</v>
      </c>
      <c r="H364" s="256">
        <v>7</v>
      </c>
      <c r="I364" s="256">
        <v>8</v>
      </c>
      <c r="J364" s="256">
        <v>9</v>
      </c>
      <c r="K364" s="256">
        <v>10</v>
      </c>
      <c r="L364" s="256">
        <v>11</v>
      </c>
      <c r="M364" s="256">
        <v>12</v>
      </c>
      <c r="N364" s="256">
        <v>13</v>
      </c>
      <c r="O364" s="256">
        <v>14</v>
      </c>
      <c r="P364" s="256">
        <v>15</v>
      </c>
      <c r="Q364" s="256">
        <v>16</v>
      </c>
      <c r="R364" s="256">
        <v>17</v>
      </c>
      <c r="S364" s="256">
        <v>18</v>
      </c>
      <c r="T364" s="256">
        <v>19</v>
      </c>
      <c r="U364" s="256">
        <v>20</v>
      </c>
      <c r="V364" s="256">
        <v>21</v>
      </c>
      <c r="W364" s="256">
        <v>22</v>
      </c>
      <c r="X364" s="256">
        <v>23</v>
      </c>
      <c r="Y364" s="256">
        <v>24</v>
      </c>
      <c r="Z364" s="256">
        <v>25</v>
      </c>
      <c r="AA364" s="256">
        <v>26</v>
      </c>
      <c r="AB364" s="256">
        <v>27</v>
      </c>
      <c r="AC364" s="256">
        <v>28</v>
      </c>
      <c r="AD364" s="256">
        <v>29</v>
      </c>
      <c r="AE364" s="256">
        <v>30</v>
      </c>
      <c r="AF364" s="125">
        <v>31</v>
      </c>
      <c r="AG364" s="8" t="s">
        <v>0</v>
      </c>
      <c r="AH364" s="257" t="s">
        <v>1</v>
      </c>
      <c r="AI364" s="258" t="s">
        <v>2</v>
      </c>
      <c r="AJ364" s="259" t="s">
        <v>3</v>
      </c>
      <c r="AK364" s="128"/>
      <c r="AL364" s="59"/>
    </row>
    <row r="365" spans="1:38" x14ac:dyDescent="0.25">
      <c r="A365" s="12" t="s">
        <v>7</v>
      </c>
      <c r="B365" s="251">
        <f>B$139</f>
        <v>55</v>
      </c>
      <c r="C365" s="265">
        <f t="shared" ref="C365:AE365" si="224">C$139</f>
        <v>55</v>
      </c>
      <c r="D365" s="265">
        <f t="shared" si="224"/>
        <v>46</v>
      </c>
      <c r="E365" s="265">
        <f t="shared" si="224"/>
        <v>40</v>
      </c>
      <c r="F365" s="265">
        <f t="shared" si="224"/>
        <v>40</v>
      </c>
      <c r="G365" s="265">
        <f t="shared" si="224"/>
        <v>39</v>
      </c>
      <c r="H365" s="265">
        <f t="shared" si="224"/>
        <v>34</v>
      </c>
      <c r="I365" s="265">
        <f t="shared" si="224"/>
        <v>50</v>
      </c>
      <c r="J365" s="265">
        <f t="shared" si="224"/>
        <v>58</v>
      </c>
      <c r="K365" s="265">
        <f t="shared" si="224"/>
        <v>41</v>
      </c>
      <c r="L365" s="265">
        <f t="shared" si="224"/>
        <v>40</v>
      </c>
      <c r="M365" s="265">
        <f t="shared" si="224"/>
        <v>37</v>
      </c>
      <c r="N365" s="265">
        <f t="shared" si="224"/>
        <v>29</v>
      </c>
      <c r="O365" s="265">
        <f t="shared" si="224"/>
        <v>29</v>
      </c>
      <c r="P365" s="265">
        <f t="shared" si="224"/>
        <v>41</v>
      </c>
      <c r="Q365" s="265">
        <f t="shared" si="224"/>
        <v>52</v>
      </c>
      <c r="R365" s="265">
        <f t="shared" si="224"/>
        <v>37</v>
      </c>
      <c r="S365" s="265">
        <f t="shared" si="224"/>
        <v>29</v>
      </c>
      <c r="T365" s="265">
        <f t="shared" si="224"/>
        <v>29</v>
      </c>
      <c r="U365" s="265">
        <f t="shared" si="224"/>
        <v>38</v>
      </c>
      <c r="V365" s="265">
        <f t="shared" si="224"/>
        <v>38</v>
      </c>
      <c r="W365" s="265">
        <f t="shared" si="224"/>
        <v>44</v>
      </c>
      <c r="X365" s="265">
        <f t="shared" si="224"/>
        <v>36</v>
      </c>
      <c r="Y365" s="265">
        <f t="shared" si="224"/>
        <v>24</v>
      </c>
      <c r="Z365" s="265">
        <f t="shared" si="224"/>
        <v>27</v>
      </c>
      <c r="AA365" s="265">
        <f t="shared" si="224"/>
        <v>44</v>
      </c>
      <c r="AB365" s="265">
        <f t="shared" si="224"/>
        <v>50</v>
      </c>
      <c r="AC365" s="265">
        <f t="shared" si="224"/>
        <v>29</v>
      </c>
      <c r="AD365" s="265">
        <f t="shared" si="224"/>
        <v>35</v>
      </c>
      <c r="AE365" s="265">
        <f t="shared" si="224"/>
        <v>28</v>
      </c>
      <c r="AF365" s="343"/>
      <c r="AG365" s="268">
        <f>AG$142</f>
        <v>1174</v>
      </c>
      <c r="AH365" s="90">
        <f>AH$142</f>
        <v>39.133333333333333</v>
      </c>
      <c r="AI365" s="265">
        <f>AI$142</f>
        <v>58</v>
      </c>
      <c r="AJ365" s="265">
        <f>AJ$142</f>
        <v>24</v>
      </c>
      <c r="AK365" s="30"/>
      <c r="AL365" s="59"/>
    </row>
    <row r="366" spans="1:38" x14ac:dyDescent="0.25">
      <c r="A366" t="s">
        <v>61</v>
      </c>
      <c r="B366" s="251">
        <f>B$151</f>
        <v>53</v>
      </c>
      <c r="C366" s="265">
        <f t="shared" ref="C366:AE366" si="225">C$151</f>
        <v>55</v>
      </c>
      <c r="D366" s="265">
        <f t="shared" si="225"/>
        <v>45</v>
      </c>
      <c r="E366" s="265">
        <f t="shared" si="225"/>
        <v>38</v>
      </c>
      <c r="F366" s="265">
        <f t="shared" si="225"/>
        <v>39</v>
      </c>
      <c r="G366" s="265">
        <f t="shared" si="225"/>
        <v>43</v>
      </c>
      <c r="H366" s="265">
        <f t="shared" si="225"/>
        <v>32</v>
      </c>
      <c r="I366" s="265">
        <f t="shared" si="225"/>
        <v>47</v>
      </c>
      <c r="J366" s="265">
        <f t="shared" si="225"/>
        <v>50</v>
      </c>
      <c r="K366" s="265">
        <f t="shared" si="225"/>
        <v>39</v>
      </c>
      <c r="L366" s="265">
        <f t="shared" si="225"/>
        <v>39</v>
      </c>
      <c r="M366" s="265">
        <f t="shared" si="225"/>
        <v>34</v>
      </c>
      <c r="N366" s="265">
        <f t="shared" si="225"/>
        <v>27</v>
      </c>
      <c r="O366" s="265">
        <f t="shared" si="225"/>
        <v>26</v>
      </c>
      <c r="P366" s="265">
        <f t="shared" si="225"/>
        <v>40</v>
      </c>
      <c r="Q366" s="265">
        <f t="shared" si="225"/>
        <v>58</v>
      </c>
      <c r="R366" s="265">
        <f t="shared" si="225"/>
        <v>34</v>
      </c>
      <c r="S366" s="265">
        <f t="shared" si="225"/>
        <v>25</v>
      </c>
      <c r="T366" s="265">
        <f t="shared" si="225"/>
        <v>28</v>
      </c>
      <c r="U366" s="265">
        <f t="shared" si="225"/>
        <v>38</v>
      </c>
      <c r="V366" s="265">
        <f t="shared" si="225"/>
        <v>38</v>
      </c>
      <c r="W366" s="265">
        <f t="shared" si="225"/>
        <v>41</v>
      </c>
      <c r="X366" s="265">
        <f t="shared" si="225"/>
        <v>30</v>
      </c>
      <c r="Y366" s="265">
        <f t="shared" si="225"/>
        <v>22</v>
      </c>
      <c r="Z366" s="265">
        <f t="shared" si="225"/>
        <v>26</v>
      </c>
      <c r="AA366" s="265">
        <f t="shared" si="225"/>
        <v>43</v>
      </c>
      <c r="AB366" s="265">
        <f t="shared" si="225"/>
        <v>33</v>
      </c>
      <c r="AC366" s="265">
        <f t="shared" si="225"/>
        <v>26</v>
      </c>
      <c r="AD366" s="265">
        <f t="shared" si="225"/>
        <v>35</v>
      </c>
      <c r="AE366" s="265">
        <f t="shared" si="225"/>
        <v>24</v>
      </c>
      <c r="AF366" s="343"/>
      <c r="AG366" s="268">
        <f>AG$154</f>
        <v>1336</v>
      </c>
      <c r="AH366" s="90">
        <f>AH$154</f>
        <v>44.533333333333331</v>
      </c>
      <c r="AI366" s="265">
        <f>AI$154</f>
        <v>58</v>
      </c>
      <c r="AJ366" s="265">
        <f>AJ$154</f>
        <v>32</v>
      </c>
      <c r="AK366" s="30"/>
      <c r="AL366" s="59"/>
    </row>
    <row r="367" spans="1:38" ht="13.8" thickBot="1" x14ac:dyDescent="0.3">
      <c r="A367" s="252" t="s">
        <v>6</v>
      </c>
      <c r="B367" s="17">
        <f t="shared" ref="B367:AE367" si="226">B365-B366</f>
        <v>2</v>
      </c>
      <c r="C367" s="16">
        <f t="shared" si="226"/>
        <v>0</v>
      </c>
      <c r="D367" s="16">
        <f t="shared" si="226"/>
        <v>1</v>
      </c>
      <c r="E367" s="16">
        <f t="shared" si="226"/>
        <v>2</v>
      </c>
      <c r="F367" s="16">
        <f t="shared" si="226"/>
        <v>1</v>
      </c>
      <c r="G367" s="16">
        <f t="shared" si="226"/>
        <v>-4</v>
      </c>
      <c r="H367" s="16">
        <f t="shared" si="226"/>
        <v>2</v>
      </c>
      <c r="I367" s="16">
        <f t="shared" si="226"/>
        <v>3</v>
      </c>
      <c r="J367" s="16">
        <f t="shared" si="226"/>
        <v>8</v>
      </c>
      <c r="K367" s="16">
        <f t="shared" si="226"/>
        <v>2</v>
      </c>
      <c r="L367" s="16">
        <f t="shared" si="226"/>
        <v>1</v>
      </c>
      <c r="M367" s="16">
        <f t="shared" si="226"/>
        <v>3</v>
      </c>
      <c r="N367" s="16">
        <f t="shared" si="226"/>
        <v>2</v>
      </c>
      <c r="O367" s="16">
        <f t="shared" si="226"/>
        <v>3</v>
      </c>
      <c r="P367" s="16">
        <f t="shared" si="226"/>
        <v>1</v>
      </c>
      <c r="Q367" s="16">
        <f t="shared" si="226"/>
        <v>-6</v>
      </c>
      <c r="R367" s="16">
        <f t="shared" si="226"/>
        <v>3</v>
      </c>
      <c r="S367" s="16">
        <f t="shared" si="226"/>
        <v>4</v>
      </c>
      <c r="T367" s="16">
        <f t="shared" si="226"/>
        <v>1</v>
      </c>
      <c r="U367" s="16">
        <f t="shared" si="226"/>
        <v>0</v>
      </c>
      <c r="V367" s="16">
        <f t="shared" si="226"/>
        <v>0</v>
      </c>
      <c r="W367" s="16">
        <f t="shared" si="226"/>
        <v>3</v>
      </c>
      <c r="X367" s="16">
        <f t="shared" si="226"/>
        <v>6</v>
      </c>
      <c r="Y367" s="254">
        <f t="shared" si="226"/>
        <v>2</v>
      </c>
      <c r="Z367" s="16">
        <f t="shared" si="226"/>
        <v>1</v>
      </c>
      <c r="AA367" s="16">
        <f t="shared" si="226"/>
        <v>1</v>
      </c>
      <c r="AB367" s="16">
        <f t="shared" si="226"/>
        <v>17</v>
      </c>
      <c r="AC367" s="16">
        <f t="shared" si="226"/>
        <v>3</v>
      </c>
      <c r="AD367" s="16">
        <f t="shared" si="226"/>
        <v>0</v>
      </c>
      <c r="AE367" s="16">
        <f t="shared" si="226"/>
        <v>4</v>
      </c>
      <c r="AF367" s="53"/>
      <c r="AG367" s="25">
        <f>SUM(B367:AF367)</f>
        <v>66</v>
      </c>
      <c r="AH367" s="153">
        <f>AVERAGE(B367:AF367)</f>
        <v>2.2000000000000002</v>
      </c>
      <c r="AI367" s="137">
        <f>MAX(B367:AF367)</f>
        <v>17</v>
      </c>
      <c r="AJ367" s="146">
        <f>MIN(B367:AF367)</f>
        <v>-6</v>
      </c>
      <c r="AK367" s="362">
        <f>AH367</f>
        <v>2.2000000000000002</v>
      </c>
      <c r="AL367" s="59" t="s">
        <v>124</v>
      </c>
    </row>
    <row r="368" spans="1:38" ht="15.6" x14ac:dyDescent="0.3">
      <c r="A368" s="280" t="s">
        <v>72</v>
      </c>
      <c r="B368" s="248">
        <v>1</v>
      </c>
      <c r="C368" s="256">
        <v>2</v>
      </c>
      <c r="D368" s="256">
        <v>3</v>
      </c>
      <c r="E368" s="256">
        <v>4</v>
      </c>
      <c r="F368" s="256">
        <v>5</v>
      </c>
      <c r="G368" s="256">
        <v>6</v>
      </c>
      <c r="H368" s="256">
        <v>7</v>
      </c>
      <c r="I368" s="256">
        <v>8</v>
      </c>
      <c r="J368" s="256">
        <v>9</v>
      </c>
      <c r="K368" s="256">
        <v>10</v>
      </c>
      <c r="L368" s="256">
        <v>11</v>
      </c>
      <c r="M368" s="256">
        <v>12</v>
      </c>
      <c r="N368" s="256">
        <v>13</v>
      </c>
      <c r="O368" s="256">
        <v>14</v>
      </c>
      <c r="P368" s="256">
        <v>15</v>
      </c>
      <c r="Q368" s="256">
        <v>16</v>
      </c>
      <c r="R368" s="256">
        <v>17</v>
      </c>
      <c r="S368" s="256">
        <v>18</v>
      </c>
      <c r="T368" s="256">
        <v>19</v>
      </c>
      <c r="U368" s="256">
        <v>20</v>
      </c>
      <c r="V368" s="256">
        <v>21</v>
      </c>
      <c r="W368" s="256">
        <v>22</v>
      </c>
      <c r="X368" s="256">
        <v>23</v>
      </c>
      <c r="Y368" s="256">
        <v>24</v>
      </c>
      <c r="Z368" s="256">
        <v>25</v>
      </c>
      <c r="AA368" s="256">
        <v>26</v>
      </c>
      <c r="AB368" s="256">
        <v>27</v>
      </c>
      <c r="AC368" s="256">
        <v>28</v>
      </c>
      <c r="AD368" s="256">
        <v>29</v>
      </c>
      <c r="AE368" s="256">
        <v>30</v>
      </c>
      <c r="AF368" s="125">
        <v>31</v>
      </c>
      <c r="AG368" s="8" t="s">
        <v>0</v>
      </c>
      <c r="AH368" s="257" t="s">
        <v>1</v>
      </c>
      <c r="AI368" s="258" t="s">
        <v>2</v>
      </c>
      <c r="AJ368" s="259" t="s">
        <v>3</v>
      </c>
      <c r="AK368" s="30"/>
      <c r="AL368" s="59"/>
    </row>
    <row r="369" spans="1:40" x14ac:dyDescent="0.25">
      <c r="A369" s="12" t="s">
        <v>7</v>
      </c>
      <c r="B369" s="251">
        <f>B$161</f>
        <v>25</v>
      </c>
      <c r="C369" s="265">
        <f t="shared" ref="C369:AF369" si="227">C$161</f>
        <v>35</v>
      </c>
      <c r="D369" s="265">
        <f t="shared" si="227"/>
        <v>35</v>
      </c>
      <c r="E369" s="265">
        <f t="shared" si="227"/>
        <v>35</v>
      </c>
      <c r="F369" s="265">
        <f t="shared" si="227"/>
        <v>36</v>
      </c>
      <c r="G369" s="265">
        <f t="shared" si="227"/>
        <v>31</v>
      </c>
      <c r="H369" s="265">
        <f t="shared" si="227"/>
        <v>33</v>
      </c>
      <c r="I369" s="265">
        <f t="shared" si="227"/>
        <v>32</v>
      </c>
      <c r="J369" s="265">
        <f t="shared" si="227"/>
        <v>35</v>
      </c>
      <c r="K369" s="265">
        <f t="shared" si="227"/>
        <v>37</v>
      </c>
      <c r="L369" s="265">
        <f t="shared" si="227"/>
        <v>50</v>
      </c>
      <c r="M369" s="265">
        <f t="shared" si="227"/>
        <v>50</v>
      </c>
      <c r="N369" s="265">
        <f t="shared" si="227"/>
        <v>42</v>
      </c>
      <c r="O369" s="265">
        <f t="shared" si="227"/>
        <v>43</v>
      </c>
      <c r="P369" s="265">
        <f t="shared" si="227"/>
        <v>45</v>
      </c>
      <c r="Q369" s="265">
        <f t="shared" si="227"/>
        <v>32</v>
      </c>
      <c r="R369" s="265">
        <f t="shared" si="227"/>
        <v>42</v>
      </c>
      <c r="S369" s="265">
        <f t="shared" si="227"/>
        <v>38</v>
      </c>
      <c r="T369" s="265">
        <f t="shared" si="227"/>
        <v>28</v>
      </c>
      <c r="U369" s="265">
        <f t="shared" si="227"/>
        <v>28</v>
      </c>
      <c r="V369" s="265">
        <f t="shared" si="227"/>
        <v>40</v>
      </c>
      <c r="W369" s="265">
        <f t="shared" si="227"/>
        <v>37</v>
      </c>
      <c r="X369" s="265">
        <f t="shared" si="227"/>
        <v>31</v>
      </c>
      <c r="Y369" s="265">
        <f t="shared" si="227"/>
        <v>19</v>
      </c>
      <c r="Z369" s="265">
        <f t="shared" si="227"/>
        <v>15</v>
      </c>
      <c r="AA369" s="265">
        <f t="shared" si="227"/>
        <v>25</v>
      </c>
      <c r="AB369" s="265">
        <f t="shared" si="227"/>
        <v>23</v>
      </c>
      <c r="AC369" s="265">
        <f t="shared" si="227"/>
        <v>28</v>
      </c>
      <c r="AD369" s="265">
        <f t="shared" si="227"/>
        <v>40</v>
      </c>
      <c r="AE369" s="265">
        <f t="shared" si="227"/>
        <v>40</v>
      </c>
      <c r="AF369" s="342">
        <f t="shared" si="227"/>
        <v>40</v>
      </c>
      <c r="AG369" s="268">
        <f>AG$161</f>
        <v>1070</v>
      </c>
      <c r="AH369" s="266">
        <f>AH$161</f>
        <v>34.516129032258064</v>
      </c>
      <c r="AI369" s="265">
        <f>AI$161</f>
        <v>50</v>
      </c>
      <c r="AJ369" s="265">
        <f>AJ$161</f>
        <v>15</v>
      </c>
      <c r="AK369" s="30"/>
      <c r="AL369" s="59"/>
    </row>
    <row r="370" spans="1:40" x14ac:dyDescent="0.25">
      <c r="A370" t="s">
        <v>61</v>
      </c>
      <c r="B370" s="251">
        <f>B$167</f>
        <v>23</v>
      </c>
      <c r="C370" s="265">
        <f t="shared" ref="C370:AF370" si="228">C$167</f>
        <v>32</v>
      </c>
      <c r="D370" s="265">
        <f t="shared" si="228"/>
        <v>35</v>
      </c>
      <c r="E370" s="265">
        <f t="shared" si="228"/>
        <v>34</v>
      </c>
      <c r="F370" s="265">
        <f t="shared" si="228"/>
        <v>34</v>
      </c>
      <c r="G370" s="265">
        <f t="shared" si="228"/>
        <v>29</v>
      </c>
      <c r="H370" s="265">
        <f t="shared" si="228"/>
        <v>32</v>
      </c>
      <c r="I370" s="265">
        <f t="shared" si="228"/>
        <v>32</v>
      </c>
      <c r="J370" s="265">
        <f t="shared" si="228"/>
        <v>34</v>
      </c>
      <c r="K370" s="265">
        <f t="shared" si="228"/>
        <v>38</v>
      </c>
      <c r="L370" s="265">
        <f t="shared" si="228"/>
        <v>50</v>
      </c>
      <c r="M370" s="265">
        <f t="shared" si="228"/>
        <v>44</v>
      </c>
      <c r="N370" s="265">
        <f t="shared" si="228"/>
        <v>40</v>
      </c>
      <c r="O370" s="265">
        <f t="shared" si="228"/>
        <v>44</v>
      </c>
      <c r="P370" s="265">
        <f t="shared" si="228"/>
        <v>40</v>
      </c>
      <c r="Q370" s="265">
        <f t="shared" si="228"/>
        <v>31</v>
      </c>
      <c r="R370" s="265">
        <f t="shared" si="228"/>
        <v>38</v>
      </c>
      <c r="S370" s="265">
        <f t="shared" si="228"/>
        <v>35</v>
      </c>
      <c r="T370" s="265">
        <f t="shared" si="228"/>
        <v>26</v>
      </c>
      <c r="U370" s="265">
        <f t="shared" si="228"/>
        <v>27</v>
      </c>
      <c r="V370" s="265">
        <f t="shared" si="228"/>
        <v>33</v>
      </c>
      <c r="W370" s="265">
        <f t="shared" si="228"/>
        <v>34</v>
      </c>
      <c r="X370" s="265">
        <f t="shared" si="228"/>
        <v>28</v>
      </c>
      <c r="Y370" s="265">
        <f t="shared" si="228"/>
        <v>17</v>
      </c>
      <c r="Z370" s="265">
        <f t="shared" si="228"/>
        <v>13</v>
      </c>
      <c r="AA370" s="265">
        <f t="shared" si="228"/>
        <v>30</v>
      </c>
      <c r="AB370" s="265">
        <f t="shared" si="228"/>
        <v>23</v>
      </c>
      <c r="AC370" s="265">
        <f t="shared" si="228"/>
        <v>20</v>
      </c>
      <c r="AD370" s="265">
        <f t="shared" si="228"/>
        <v>23</v>
      </c>
      <c r="AE370" s="265">
        <f t="shared" si="228"/>
        <v>38</v>
      </c>
      <c r="AF370" s="342">
        <f t="shared" si="228"/>
        <v>36</v>
      </c>
      <c r="AG370" s="268">
        <f>AG$167</f>
        <v>993</v>
      </c>
      <c r="AH370" s="266">
        <f>AH$167</f>
        <v>32.032258064516128</v>
      </c>
      <c r="AI370" s="265">
        <f>AI$167</f>
        <v>50</v>
      </c>
      <c r="AJ370" s="265">
        <f>AJ$167</f>
        <v>13</v>
      </c>
      <c r="AK370" s="128"/>
      <c r="AL370" s="59"/>
    </row>
    <row r="371" spans="1:40" ht="13.8" thickBot="1" x14ac:dyDescent="0.3">
      <c r="A371" s="252" t="s">
        <v>6</v>
      </c>
      <c r="B371" s="17">
        <f t="shared" ref="B371:AF371" si="229">B369-B370</f>
        <v>2</v>
      </c>
      <c r="C371" s="16">
        <f t="shared" si="229"/>
        <v>3</v>
      </c>
      <c r="D371" s="16">
        <f t="shared" si="229"/>
        <v>0</v>
      </c>
      <c r="E371" s="16">
        <f t="shared" si="229"/>
        <v>1</v>
      </c>
      <c r="F371" s="16">
        <f t="shared" si="229"/>
        <v>2</v>
      </c>
      <c r="G371" s="16">
        <f t="shared" si="229"/>
        <v>2</v>
      </c>
      <c r="H371" s="16">
        <f t="shared" si="229"/>
        <v>1</v>
      </c>
      <c r="I371" s="16">
        <f t="shared" si="229"/>
        <v>0</v>
      </c>
      <c r="J371" s="16">
        <f t="shared" si="229"/>
        <v>1</v>
      </c>
      <c r="K371" s="16">
        <f t="shared" si="229"/>
        <v>-1</v>
      </c>
      <c r="L371" s="16">
        <f t="shared" si="229"/>
        <v>0</v>
      </c>
      <c r="M371" s="16">
        <f t="shared" si="229"/>
        <v>6</v>
      </c>
      <c r="N371" s="16">
        <f t="shared" si="229"/>
        <v>2</v>
      </c>
      <c r="O371" s="16">
        <f t="shared" si="229"/>
        <v>-1</v>
      </c>
      <c r="P371" s="16">
        <f t="shared" si="229"/>
        <v>5</v>
      </c>
      <c r="Q371" s="16">
        <f t="shared" si="229"/>
        <v>1</v>
      </c>
      <c r="R371" s="16">
        <f t="shared" si="229"/>
        <v>4</v>
      </c>
      <c r="S371" s="16">
        <f t="shared" si="229"/>
        <v>3</v>
      </c>
      <c r="T371" s="16">
        <f t="shared" si="229"/>
        <v>2</v>
      </c>
      <c r="U371" s="16">
        <f t="shared" si="229"/>
        <v>1</v>
      </c>
      <c r="V371" s="16">
        <f t="shared" si="229"/>
        <v>7</v>
      </c>
      <c r="W371" s="16">
        <f t="shared" si="229"/>
        <v>3</v>
      </c>
      <c r="X371" s="16">
        <f t="shared" si="229"/>
        <v>3</v>
      </c>
      <c r="Y371" s="254">
        <f t="shared" si="229"/>
        <v>2</v>
      </c>
      <c r="Z371" s="16">
        <f t="shared" si="229"/>
        <v>2</v>
      </c>
      <c r="AA371" s="16">
        <f t="shared" si="229"/>
        <v>-5</v>
      </c>
      <c r="AB371" s="16">
        <f t="shared" si="229"/>
        <v>0</v>
      </c>
      <c r="AC371" s="16">
        <f t="shared" si="229"/>
        <v>8</v>
      </c>
      <c r="AD371" s="16">
        <f t="shared" si="229"/>
        <v>17</v>
      </c>
      <c r="AE371" s="16">
        <f t="shared" si="229"/>
        <v>2</v>
      </c>
      <c r="AF371" s="45">
        <f t="shared" si="229"/>
        <v>4</v>
      </c>
      <c r="AG371" s="25">
        <f>SUM(B371:AF371)</f>
        <v>77</v>
      </c>
      <c r="AH371" s="153">
        <f>AVERAGE(B371:AF371)</f>
        <v>2.4838709677419355</v>
      </c>
      <c r="AI371" s="137">
        <f>MAX(B371:AF371)</f>
        <v>17</v>
      </c>
      <c r="AJ371" s="146">
        <f>MIN(B371:AF371)</f>
        <v>-5</v>
      </c>
      <c r="AK371" s="362">
        <f>AH371</f>
        <v>2.4838709677419355</v>
      </c>
      <c r="AL371" s="2" t="s">
        <v>125</v>
      </c>
    </row>
    <row r="372" spans="1:40" x14ac:dyDescent="0.25">
      <c r="AK372" s="30"/>
    </row>
    <row r="374" spans="1:40" x14ac:dyDescent="0.25">
      <c r="AL374" s="128"/>
    </row>
    <row r="375" spans="1:40" x14ac:dyDescent="0.25">
      <c r="A375" s="36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66"/>
      <c r="AH375" s="152"/>
      <c r="AI375" s="282"/>
      <c r="AJ375" s="283"/>
      <c r="AK375" s="30"/>
      <c r="AL375" s="215"/>
    </row>
    <row r="376" spans="1:40" x14ac:dyDescent="0.25">
      <c r="A376" s="36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66"/>
      <c r="AH376" s="152"/>
      <c r="AI376" s="282"/>
      <c r="AJ376" s="283"/>
      <c r="AK376" s="30"/>
      <c r="AL376" s="140" t="s">
        <v>105</v>
      </c>
    </row>
    <row r="377" spans="1:40" ht="21" x14ac:dyDescent="0.4">
      <c r="A377" s="364">
        <v>1898</v>
      </c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371">
        <v>1898</v>
      </c>
      <c r="AG377" s="469" t="s">
        <v>107</v>
      </c>
      <c r="AH377" s="469"/>
      <c r="AI377" s="469"/>
      <c r="AJ377" s="469"/>
      <c r="AK377" s="469"/>
      <c r="AL377" s="140" t="s">
        <v>108</v>
      </c>
    </row>
    <row r="378" spans="1:40" ht="13.8" thickBot="1" x14ac:dyDescent="0.3">
      <c r="A378" s="36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372"/>
      <c r="AG378" s="469"/>
      <c r="AH378" s="469"/>
      <c r="AI378" s="469"/>
      <c r="AJ378" s="469"/>
      <c r="AK378" s="469"/>
      <c r="AL378" s="355"/>
    </row>
    <row r="379" spans="1:40" ht="13.8" thickTop="1" x14ac:dyDescent="0.25">
      <c r="A379" s="284"/>
      <c r="B379" s="285"/>
      <c r="C379" s="286"/>
      <c r="D379" s="286"/>
      <c r="E379" s="286"/>
      <c r="F379" s="286"/>
      <c r="G379" s="286"/>
      <c r="H379" s="286"/>
      <c r="I379" s="286"/>
      <c r="J379" s="286"/>
      <c r="K379" s="286"/>
      <c r="L379" s="286"/>
      <c r="M379" s="286"/>
      <c r="N379" s="286"/>
      <c r="O379" s="286"/>
      <c r="P379" s="286"/>
      <c r="Q379" s="286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7"/>
      <c r="AH379" s="288"/>
      <c r="AI379" s="289"/>
      <c r="AJ379" s="290"/>
      <c r="AK379" s="390" t="s">
        <v>50</v>
      </c>
      <c r="AL379" s="387" t="s">
        <v>127</v>
      </c>
      <c r="AM379" s="51" t="s">
        <v>50</v>
      </c>
      <c r="AN379" t="s">
        <v>126</v>
      </c>
    </row>
    <row r="380" spans="1:40" ht="15.6" x14ac:dyDescent="0.3">
      <c r="A380" s="280" t="s">
        <v>33</v>
      </c>
      <c r="B380" s="248">
        <v>1</v>
      </c>
      <c r="C380" s="256">
        <v>2</v>
      </c>
      <c r="D380" s="256">
        <v>3</v>
      </c>
      <c r="E380" s="256">
        <v>4</v>
      </c>
      <c r="F380" s="256">
        <v>5</v>
      </c>
      <c r="G380" s="256">
        <v>6</v>
      </c>
      <c r="H380" s="256">
        <v>7</v>
      </c>
      <c r="I380" s="256">
        <v>8</v>
      </c>
      <c r="J380" s="256">
        <v>9</v>
      </c>
      <c r="K380" s="256">
        <v>10</v>
      </c>
      <c r="L380" s="256">
        <v>11</v>
      </c>
      <c r="M380" s="256">
        <v>12</v>
      </c>
      <c r="N380" s="256">
        <v>13</v>
      </c>
      <c r="O380" s="256">
        <v>14</v>
      </c>
      <c r="P380" s="256">
        <v>15</v>
      </c>
      <c r="Q380" s="256">
        <v>16</v>
      </c>
      <c r="R380" s="256">
        <v>17</v>
      </c>
      <c r="S380" s="256">
        <v>18</v>
      </c>
      <c r="T380" s="256">
        <v>19</v>
      </c>
      <c r="U380" s="256">
        <v>20</v>
      </c>
      <c r="V380" s="256">
        <v>21</v>
      </c>
      <c r="W380" s="256">
        <v>22</v>
      </c>
      <c r="X380" s="256">
        <v>23</v>
      </c>
      <c r="Y380" s="256">
        <v>24</v>
      </c>
      <c r="Z380" s="256">
        <v>25</v>
      </c>
      <c r="AA380" s="256">
        <v>26</v>
      </c>
      <c r="AB380" s="256">
        <v>27</v>
      </c>
      <c r="AC380" s="256">
        <v>28</v>
      </c>
      <c r="AD380" s="256">
        <v>29</v>
      </c>
      <c r="AE380" s="256">
        <v>30</v>
      </c>
      <c r="AF380" s="256">
        <v>31</v>
      </c>
      <c r="AG380" s="257" t="s">
        <v>0</v>
      </c>
      <c r="AH380" s="257" t="s">
        <v>1</v>
      </c>
      <c r="AI380" s="258" t="s">
        <v>2</v>
      </c>
      <c r="AJ380" s="272" t="s">
        <v>3</v>
      </c>
      <c r="AK380" s="280"/>
      <c r="AL380" s="387">
        <v>1898</v>
      </c>
      <c r="AM380" s="389">
        <f>AK383</f>
        <v>1.6451612903225807</v>
      </c>
      <c r="AN380" t="s">
        <v>114</v>
      </c>
    </row>
    <row r="381" spans="1:40" x14ac:dyDescent="0.25">
      <c r="A381" s="12" t="s">
        <v>7</v>
      </c>
      <c r="B381" s="250">
        <f>B$187</f>
        <v>28</v>
      </c>
      <c r="C381" s="166">
        <f t="shared" ref="C381:AJ381" si="230">C$187</f>
        <v>16</v>
      </c>
      <c r="D381" s="166">
        <f t="shared" si="230"/>
        <v>22</v>
      </c>
      <c r="E381" s="166">
        <f t="shared" si="230"/>
        <v>22</v>
      </c>
      <c r="F381" s="166">
        <f t="shared" si="230"/>
        <v>35</v>
      </c>
      <c r="G381" s="166">
        <f t="shared" si="230"/>
        <v>33</v>
      </c>
      <c r="H381" s="166">
        <f t="shared" si="230"/>
        <v>28</v>
      </c>
      <c r="I381" s="166">
        <f t="shared" si="230"/>
        <v>33</v>
      </c>
      <c r="J381" s="166">
        <f t="shared" si="230"/>
        <v>40</v>
      </c>
      <c r="K381" s="166">
        <f t="shared" si="230"/>
        <v>36</v>
      </c>
      <c r="L381" s="166">
        <f t="shared" si="230"/>
        <v>38</v>
      </c>
      <c r="M381" s="166">
        <f t="shared" si="230"/>
        <v>40</v>
      </c>
      <c r="N381" s="166">
        <f t="shared" si="230"/>
        <v>55</v>
      </c>
      <c r="O381" s="166">
        <f t="shared" si="230"/>
        <v>36</v>
      </c>
      <c r="P381" s="166">
        <f t="shared" si="230"/>
        <v>40</v>
      </c>
      <c r="Q381" s="166">
        <f t="shared" si="230"/>
        <v>40</v>
      </c>
      <c r="R381" s="166">
        <f t="shared" si="230"/>
        <v>28</v>
      </c>
      <c r="S381" s="166">
        <f t="shared" si="230"/>
        <v>32</v>
      </c>
      <c r="T381" s="166">
        <f t="shared" si="230"/>
        <v>30</v>
      </c>
      <c r="U381" s="166">
        <f t="shared" si="230"/>
        <v>32</v>
      </c>
      <c r="V381" s="166">
        <f t="shared" si="230"/>
        <v>38</v>
      </c>
      <c r="W381" s="166">
        <f t="shared" si="230"/>
        <v>35</v>
      </c>
      <c r="X381" s="166">
        <f t="shared" si="230"/>
        <v>40</v>
      </c>
      <c r="Y381" s="166">
        <f t="shared" si="230"/>
        <v>35</v>
      </c>
      <c r="Z381" s="166">
        <f t="shared" si="230"/>
        <v>30</v>
      </c>
      <c r="AA381" s="166">
        <f t="shared" si="230"/>
        <v>35</v>
      </c>
      <c r="AB381" s="166">
        <f t="shared" si="230"/>
        <v>27</v>
      </c>
      <c r="AC381" s="166">
        <f t="shared" si="230"/>
        <v>27</v>
      </c>
      <c r="AD381" s="166">
        <f t="shared" si="230"/>
        <v>32</v>
      </c>
      <c r="AE381" s="166">
        <f t="shared" si="230"/>
        <v>27</v>
      </c>
      <c r="AF381" s="166">
        <f t="shared" si="230"/>
        <v>27</v>
      </c>
      <c r="AG381" s="166">
        <f t="shared" si="230"/>
        <v>1017</v>
      </c>
      <c r="AH381" s="33">
        <f t="shared" si="230"/>
        <v>32.806451612903224</v>
      </c>
      <c r="AI381" s="166">
        <f t="shared" si="230"/>
        <v>55</v>
      </c>
      <c r="AJ381" s="273">
        <f t="shared" si="230"/>
        <v>16</v>
      </c>
      <c r="AK381" s="30"/>
      <c r="AL381" s="59"/>
      <c r="AM381" s="389">
        <f>AK387</f>
        <v>2.3928571428571428</v>
      </c>
      <c r="AN381" t="s">
        <v>115</v>
      </c>
    </row>
    <row r="382" spans="1:40" x14ac:dyDescent="0.25">
      <c r="A382" t="s">
        <v>61</v>
      </c>
      <c r="B382" s="249">
        <f>B$193</f>
        <v>23</v>
      </c>
      <c r="C382" s="211">
        <f t="shared" ref="C382:AJ382" si="231">C$193</f>
        <v>13</v>
      </c>
      <c r="D382" s="211">
        <f t="shared" si="231"/>
        <v>23</v>
      </c>
      <c r="E382" s="211">
        <f t="shared" si="231"/>
        <v>22</v>
      </c>
      <c r="F382" s="211">
        <f t="shared" si="231"/>
        <v>40</v>
      </c>
      <c r="G382" s="211">
        <f t="shared" si="231"/>
        <v>30</v>
      </c>
      <c r="H382" s="211">
        <f t="shared" si="231"/>
        <v>28</v>
      </c>
      <c r="I382" s="211">
        <f t="shared" si="231"/>
        <v>33</v>
      </c>
      <c r="J382" s="211">
        <f t="shared" si="231"/>
        <v>35</v>
      </c>
      <c r="K382" s="211">
        <f t="shared" si="231"/>
        <v>34</v>
      </c>
      <c r="L382" s="211">
        <f t="shared" si="231"/>
        <v>35</v>
      </c>
      <c r="M382" s="211">
        <f t="shared" si="231"/>
        <v>43</v>
      </c>
      <c r="N382" s="211">
        <f t="shared" si="231"/>
        <v>45</v>
      </c>
      <c r="O382" s="211">
        <f t="shared" si="231"/>
        <v>35</v>
      </c>
      <c r="P382" s="211">
        <f t="shared" si="231"/>
        <v>40</v>
      </c>
      <c r="Q382" s="211">
        <f t="shared" si="231"/>
        <v>38</v>
      </c>
      <c r="R382" s="211">
        <f t="shared" si="231"/>
        <v>25</v>
      </c>
      <c r="S382" s="211">
        <f t="shared" si="231"/>
        <v>25</v>
      </c>
      <c r="T382" s="211">
        <f t="shared" si="231"/>
        <v>28</v>
      </c>
      <c r="U382" s="211">
        <f t="shared" si="231"/>
        <v>36</v>
      </c>
      <c r="V382" s="211">
        <f t="shared" si="231"/>
        <v>38</v>
      </c>
      <c r="W382" s="211">
        <f t="shared" si="231"/>
        <v>34</v>
      </c>
      <c r="X382" s="211">
        <f t="shared" si="231"/>
        <v>42</v>
      </c>
      <c r="Y382" s="211">
        <f t="shared" si="231"/>
        <v>34</v>
      </c>
      <c r="Z382" s="211">
        <f t="shared" si="231"/>
        <v>32</v>
      </c>
      <c r="AA382" s="211">
        <f t="shared" si="231"/>
        <v>35</v>
      </c>
      <c r="AB382" s="211">
        <f t="shared" si="231"/>
        <v>20</v>
      </c>
      <c r="AC382" s="211">
        <f t="shared" si="231"/>
        <v>21</v>
      </c>
      <c r="AD382" s="211">
        <f t="shared" si="231"/>
        <v>29</v>
      </c>
      <c r="AE382" s="211">
        <f t="shared" si="231"/>
        <v>24</v>
      </c>
      <c r="AF382" s="211">
        <f t="shared" si="231"/>
        <v>26</v>
      </c>
      <c r="AG382" s="211">
        <f t="shared" si="231"/>
        <v>966</v>
      </c>
      <c r="AH382" s="269">
        <f t="shared" si="231"/>
        <v>31.161290322580644</v>
      </c>
      <c r="AI382" s="211">
        <f t="shared" si="231"/>
        <v>45</v>
      </c>
      <c r="AJ382" s="274">
        <f t="shared" si="231"/>
        <v>13</v>
      </c>
      <c r="AK382" s="30"/>
      <c r="AL382" s="59"/>
      <c r="AM382" s="389">
        <f>AK391</f>
        <v>0.45161290322580644</v>
      </c>
      <c r="AN382" t="s">
        <v>116</v>
      </c>
    </row>
    <row r="383" spans="1:40" ht="13.8" thickBot="1" x14ac:dyDescent="0.3">
      <c r="A383" s="252" t="s">
        <v>6</v>
      </c>
      <c r="B383" s="275">
        <f t="shared" ref="B383:AF383" si="232">B381-B382</f>
        <v>5</v>
      </c>
      <c r="C383" s="16">
        <f t="shared" si="232"/>
        <v>3</v>
      </c>
      <c r="D383" s="16">
        <f t="shared" si="232"/>
        <v>-1</v>
      </c>
      <c r="E383" s="16">
        <f t="shared" si="232"/>
        <v>0</v>
      </c>
      <c r="F383" s="16">
        <f t="shared" si="232"/>
        <v>-5</v>
      </c>
      <c r="G383" s="16">
        <f t="shared" si="232"/>
        <v>3</v>
      </c>
      <c r="H383" s="16">
        <f t="shared" si="232"/>
        <v>0</v>
      </c>
      <c r="I383" s="16">
        <f t="shared" si="232"/>
        <v>0</v>
      </c>
      <c r="J383" s="16">
        <f t="shared" si="232"/>
        <v>5</v>
      </c>
      <c r="K383" s="16">
        <f t="shared" si="232"/>
        <v>2</v>
      </c>
      <c r="L383" s="16">
        <f t="shared" si="232"/>
        <v>3</v>
      </c>
      <c r="M383" s="16">
        <f t="shared" si="232"/>
        <v>-3</v>
      </c>
      <c r="N383" s="16">
        <f t="shared" si="232"/>
        <v>10</v>
      </c>
      <c r="O383" s="16">
        <f t="shared" si="232"/>
        <v>1</v>
      </c>
      <c r="P383" s="16">
        <f t="shared" si="232"/>
        <v>0</v>
      </c>
      <c r="Q383" s="16">
        <f t="shared" si="232"/>
        <v>2</v>
      </c>
      <c r="R383" s="16">
        <f t="shared" si="232"/>
        <v>3</v>
      </c>
      <c r="S383" s="16">
        <f t="shared" si="232"/>
        <v>7</v>
      </c>
      <c r="T383" s="16">
        <f t="shared" si="232"/>
        <v>2</v>
      </c>
      <c r="U383" s="229">
        <f t="shared" si="232"/>
        <v>-4</v>
      </c>
      <c r="V383" s="16">
        <f t="shared" si="232"/>
        <v>0</v>
      </c>
      <c r="W383" s="16">
        <f t="shared" si="232"/>
        <v>1</v>
      </c>
      <c r="X383" s="16">
        <f t="shared" si="232"/>
        <v>-2</v>
      </c>
      <c r="Y383" s="16">
        <f t="shared" si="232"/>
        <v>1</v>
      </c>
      <c r="Z383" s="16">
        <f t="shared" si="232"/>
        <v>-2</v>
      </c>
      <c r="AA383" s="16">
        <f t="shared" si="232"/>
        <v>0</v>
      </c>
      <c r="AB383" s="16">
        <f t="shared" si="232"/>
        <v>7</v>
      </c>
      <c r="AC383" s="16">
        <f t="shared" si="232"/>
        <v>6</v>
      </c>
      <c r="AD383" s="16">
        <f t="shared" si="232"/>
        <v>3</v>
      </c>
      <c r="AE383" s="16">
        <f t="shared" si="232"/>
        <v>3</v>
      </c>
      <c r="AF383" s="16">
        <f t="shared" si="232"/>
        <v>1</v>
      </c>
      <c r="AG383" s="264">
        <f>SUM(B383:AF383)</f>
        <v>51</v>
      </c>
      <c r="AH383" s="153">
        <f>AVERAGE(B383:AF383)</f>
        <v>1.6451612903225807</v>
      </c>
      <c r="AI383" s="137">
        <f>MAX(B383:AF383)</f>
        <v>10</v>
      </c>
      <c r="AJ383" s="276">
        <f>MIN(B383:AF383)</f>
        <v>-5</v>
      </c>
      <c r="AK383" s="365">
        <f>AH383</f>
        <v>1.6451612903225807</v>
      </c>
      <c r="AL383" s="59" t="s">
        <v>114</v>
      </c>
      <c r="AM383" s="391">
        <f>AK395</f>
        <v>1.0333333333333314</v>
      </c>
      <c r="AN383" t="s">
        <v>117</v>
      </c>
    </row>
    <row r="384" spans="1:40" ht="15.6" x14ac:dyDescent="0.3">
      <c r="A384" s="280" t="s">
        <v>73</v>
      </c>
      <c r="B384" s="248">
        <v>1</v>
      </c>
      <c r="C384" s="256">
        <v>2</v>
      </c>
      <c r="D384" s="256">
        <v>3</v>
      </c>
      <c r="E384" s="256">
        <v>4</v>
      </c>
      <c r="F384" s="256">
        <v>5</v>
      </c>
      <c r="G384" s="256">
        <v>6</v>
      </c>
      <c r="H384" s="256">
        <v>7</v>
      </c>
      <c r="I384" s="256">
        <v>8</v>
      </c>
      <c r="J384" s="256">
        <v>9</v>
      </c>
      <c r="K384" s="256">
        <v>10</v>
      </c>
      <c r="L384" s="256">
        <v>11</v>
      </c>
      <c r="M384" s="256">
        <v>12</v>
      </c>
      <c r="N384" s="256">
        <v>13</v>
      </c>
      <c r="O384" s="256">
        <v>14</v>
      </c>
      <c r="P384" s="256">
        <v>15</v>
      </c>
      <c r="Q384" s="256">
        <v>16</v>
      </c>
      <c r="R384" s="256">
        <v>17</v>
      </c>
      <c r="S384" s="256">
        <v>18</v>
      </c>
      <c r="T384" s="256">
        <v>19</v>
      </c>
      <c r="U384" s="256">
        <v>20</v>
      </c>
      <c r="V384" s="256">
        <v>21</v>
      </c>
      <c r="W384" s="256">
        <v>22</v>
      </c>
      <c r="X384" s="256">
        <v>23</v>
      </c>
      <c r="Y384" s="256">
        <v>24</v>
      </c>
      <c r="Z384" s="256">
        <v>25</v>
      </c>
      <c r="AA384" s="256">
        <v>26</v>
      </c>
      <c r="AB384" s="256">
        <v>27</v>
      </c>
      <c r="AC384" s="256">
        <v>28</v>
      </c>
      <c r="AD384" s="256"/>
      <c r="AE384" s="256"/>
      <c r="AF384" s="256"/>
      <c r="AG384" s="257" t="s">
        <v>0</v>
      </c>
      <c r="AH384" s="257" t="s">
        <v>1</v>
      </c>
      <c r="AI384" s="258" t="s">
        <v>2</v>
      </c>
      <c r="AJ384" s="272" t="s">
        <v>3</v>
      </c>
      <c r="AK384" s="366"/>
      <c r="AL384" s="59"/>
      <c r="AM384" s="389">
        <f>AK399</f>
        <v>-0.58064516129032262</v>
      </c>
      <c r="AN384" t="s">
        <v>118</v>
      </c>
    </row>
    <row r="385" spans="1:40" x14ac:dyDescent="0.25">
      <c r="A385" s="12" t="s">
        <v>7</v>
      </c>
      <c r="B385" s="250">
        <f>B$197</f>
        <v>18</v>
      </c>
      <c r="C385" s="166">
        <f t="shared" ref="C385:AJ385" si="233">C$197</f>
        <v>2</v>
      </c>
      <c r="D385" s="166">
        <f t="shared" si="233"/>
        <v>12</v>
      </c>
      <c r="E385" s="166">
        <f t="shared" si="233"/>
        <v>8</v>
      </c>
      <c r="F385" s="166">
        <f t="shared" si="233"/>
        <v>18</v>
      </c>
      <c r="G385" s="166">
        <f t="shared" si="233"/>
        <v>30</v>
      </c>
      <c r="H385" s="166">
        <f t="shared" si="233"/>
        <v>30</v>
      </c>
      <c r="I385" s="166">
        <f t="shared" si="233"/>
        <v>24</v>
      </c>
      <c r="J385" s="166">
        <f t="shared" si="233"/>
        <v>34</v>
      </c>
      <c r="K385" s="166">
        <f t="shared" si="233"/>
        <v>30</v>
      </c>
      <c r="L385" s="166">
        <f t="shared" si="233"/>
        <v>36</v>
      </c>
      <c r="M385" s="166">
        <f t="shared" si="233"/>
        <v>47</v>
      </c>
      <c r="N385" s="166">
        <f t="shared" si="233"/>
        <v>32</v>
      </c>
      <c r="O385" s="166">
        <f t="shared" si="233"/>
        <v>32</v>
      </c>
      <c r="P385" s="166">
        <f t="shared" si="233"/>
        <v>33</v>
      </c>
      <c r="Q385" s="166">
        <f t="shared" si="233"/>
        <v>27</v>
      </c>
      <c r="R385" s="166">
        <f t="shared" si="233"/>
        <v>21</v>
      </c>
      <c r="S385" s="166">
        <f t="shared" si="233"/>
        <v>34</v>
      </c>
      <c r="T385" s="166">
        <f t="shared" si="233"/>
        <v>38</v>
      </c>
      <c r="U385" s="166">
        <f t="shared" si="233"/>
        <v>38</v>
      </c>
      <c r="V385" s="166">
        <f t="shared" si="233"/>
        <v>36</v>
      </c>
      <c r="W385" s="166">
        <f t="shared" si="233"/>
        <v>34</v>
      </c>
      <c r="X385" s="166">
        <f t="shared" si="233"/>
        <v>28</v>
      </c>
      <c r="Y385" s="166">
        <f t="shared" si="233"/>
        <v>31</v>
      </c>
      <c r="Z385" s="166">
        <f t="shared" si="233"/>
        <v>32</v>
      </c>
      <c r="AA385" s="166">
        <f t="shared" si="233"/>
        <v>30</v>
      </c>
      <c r="AB385" s="166">
        <f t="shared" si="233"/>
        <v>23</v>
      </c>
      <c r="AC385" s="166">
        <f t="shared" si="233"/>
        <v>22</v>
      </c>
      <c r="AD385" s="281"/>
      <c r="AE385" s="281"/>
      <c r="AF385" s="281"/>
      <c r="AG385" s="166">
        <f t="shared" si="233"/>
        <v>780</v>
      </c>
      <c r="AH385" s="33">
        <f t="shared" si="233"/>
        <v>27.857142857142858</v>
      </c>
      <c r="AI385" s="166">
        <f t="shared" si="233"/>
        <v>47</v>
      </c>
      <c r="AJ385" s="273">
        <f t="shared" si="233"/>
        <v>2</v>
      </c>
      <c r="AK385" s="367"/>
      <c r="AL385" s="59"/>
      <c r="AM385" s="389">
        <f>AK403</f>
        <v>-0.2</v>
      </c>
      <c r="AN385" t="s">
        <v>119</v>
      </c>
    </row>
    <row r="386" spans="1:40" x14ac:dyDescent="0.25">
      <c r="A386" t="s">
        <v>61</v>
      </c>
      <c r="B386" s="251">
        <f>B$203</f>
        <v>17</v>
      </c>
      <c r="C386" s="265">
        <f t="shared" ref="C386:AJ386" si="234">C$203</f>
        <v>-2</v>
      </c>
      <c r="D386" s="265">
        <f t="shared" si="234"/>
        <v>7</v>
      </c>
      <c r="E386" s="265">
        <f t="shared" si="234"/>
        <v>7</v>
      </c>
      <c r="F386" s="265">
        <f t="shared" si="234"/>
        <v>15</v>
      </c>
      <c r="G386" s="265">
        <f t="shared" si="234"/>
        <v>28</v>
      </c>
      <c r="H386" s="265">
        <f t="shared" si="234"/>
        <v>21</v>
      </c>
      <c r="I386" s="265">
        <f t="shared" si="234"/>
        <v>23</v>
      </c>
      <c r="J386" s="265">
        <f t="shared" si="234"/>
        <v>28</v>
      </c>
      <c r="K386" s="265">
        <f t="shared" si="234"/>
        <v>28</v>
      </c>
      <c r="L386" s="265">
        <f t="shared" si="234"/>
        <v>33</v>
      </c>
      <c r="M386" s="265">
        <f t="shared" si="234"/>
        <v>48</v>
      </c>
      <c r="N386" s="265">
        <f t="shared" si="234"/>
        <v>29</v>
      </c>
      <c r="O386" s="265">
        <f t="shared" si="234"/>
        <v>28</v>
      </c>
      <c r="P386" s="265">
        <f t="shared" si="234"/>
        <v>30</v>
      </c>
      <c r="Q386" s="265">
        <f t="shared" si="234"/>
        <v>24</v>
      </c>
      <c r="R386" s="265">
        <f t="shared" si="234"/>
        <v>19</v>
      </c>
      <c r="S386" s="265">
        <f t="shared" si="234"/>
        <v>31</v>
      </c>
      <c r="T386" s="265">
        <f t="shared" si="234"/>
        <v>39</v>
      </c>
      <c r="U386" s="265">
        <f t="shared" si="234"/>
        <v>39</v>
      </c>
      <c r="V386" s="265">
        <f t="shared" si="234"/>
        <v>35</v>
      </c>
      <c r="W386" s="265">
        <f t="shared" si="234"/>
        <v>30</v>
      </c>
      <c r="X386" s="265">
        <f t="shared" si="234"/>
        <v>26</v>
      </c>
      <c r="Y386" s="265">
        <f t="shared" si="234"/>
        <v>30</v>
      </c>
      <c r="Z386" s="265">
        <f t="shared" si="234"/>
        <v>30</v>
      </c>
      <c r="AA386" s="265">
        <f t="shared" si="234"/>
        <v>21</v>
      </c>
      <c r="AB386" s="265">
        <f t="shared" si="234"/>
        <v>23</v>
      </c>
      <c r="AC386" s="265">
        <f t="shared" si="234"/>
        <v>26</v>
      </c>
      <c r="AD386" s="270"/>
      <c r="AE386" s="270"/>
      <c r="AF386" s="270"/>
      <c r="AG386" s="265">
        <f t="shared" si="234"/>
        <v>713</v>
      </c>
      <c r="AH386" s="90">
        <f t="shared" si="234"/>
        <v>25.464285714285715</v>
      </c>
      <c r="AI386" s="265">
        <f t="shared" si="234"/>
        <v>48</v>
      </c>
      <c r="AJ386" s="277">
        <f t="shared" si="234"/>
        <v>-2</v>
      </c>
      <c r="AK386" s="367"/>
      <c r="AL386" s="59"/>
      <c r="AM386" s="389">
        <f>AK407</f>
        <v>1</v>
      </c>
      <c r="AN386" t="s">
        <v>120</v>
      </c>
    </row>
    <row r="387" spans="1:40" ht="16.2" thickBot="1" x14ac:dyDescent="0.35">
      <c r="A387" s="252" t="s">
        <v>6</v>
      </c>
      <c r="B387" s="278">
        <f t="shared" ref="B387:AC387" si="235">B385-B386</f>
        <v>1</v>
      </c>
      <c r="C387" s="16">
        <f t="shared" si="235"/>
        <v>4</v>
      </c>
      <c r="D387" s="16">
        <f t="shared" si="235"/>
        <v>5</v>
      </c>
      <c r="E387" s="16">
        <f t="shared" si="235"/>
        <v>1</v>
      </c>
      <c r="F387" s="16">
        <f t="shared" si="235"/>
        <v>3</v>
      </c>
      <c r="G387" s="16">
        <f t="shared" si="235"/>
        <v>2</v>
      </c>
      <c r="H387" s="16">
        <f t="shared" si="235"/>
        <v>9</v>
      </c>
      <c r="I387" s="16">
        <f t="shared" si="235"/>
        <v>1</v>
      </c>
      <c r="J387" s="16">
        <f t="shared" si="235"/>
        <v>6</v>
      </c>
      <c r="K387" s="16">
        <f t="shared" si="235"/>
        <v>2</v>
      </c>
      <c r="L387" s="16">
        <f t="shared" si="235"/>
        <v>3</v>
      </c>
      <c r="M387" s="16">
        <f t="shared" si="235"/>
        <v>-1</v>
      </c>
      <c r="N387" s="16">
        <f t="shared" si="235"/>
        <v>3</v>
      </c>
      <c r="O387" s="16">
        <f t="shared" si="235"/>
        <v>4</v>
      </c>
      <c r="P387" s="16">
        <f t="shared" si="235"/>
        <v>3</v>
      </c>
      <c r="Q387" s="16">
        <f t="shared" si="235"/>
        <v>3</v>
      </c>
      <c r="R387" s="16">
        <f t="shared" si="235"/>
        <v>2</v>
      </c>
      <c r="S387" s="16">
        <f t="shared" si="235"/>
        <v>3</v>
      </c>
      <c r="T387" s="16">
        <f t="shared" si="235"/>
        <v>-1</v>
      </c>
      <c r="U387" s="16">
        <f t="shared" si="235"/>
        <v>-1</v>
      </c>
      <c r="V387" s="16">
        <f t="shared" si="235"/>
        <v>1</v>
      </c>
      <c r="W387" s="16">
        <f t="shared" si="235"/>
        <v>4</v>
      </c>
      <c r="X387" s="16">
        <f t="shared" si="235"/>
        <v>2</v>
      </c>
      <c r="Y387" s="255">
        <f t="shared" si="235"/>
        <v>1</v>
      </c>
      <c r="Z387" s="16">
        <f t="shared" si="235"/>
        <v>2</v>
      </c>
      <c r="AA387" s="16">
        <f t="shared" si="235"/>
        <v>9</v>
      </c>
      <c r="AB387" s="253">
        <f t="shared" si="235"/>
        <v>0</v>
      </c>
      <c r="AC387" s="16">
        <f t="shared" si="235"/>
        <v>-4</v>
      </c>
      <c r="AD387" s="292"/>
      <c r="AE387" s="292"/>
      <c r="AF387" s="292"/>
      <c r="AG387" s="264">
        <f>SUM(B387:AF387)</f>
        <v>67</v>
      </c>
      <c r="AH387" s="153">
        <f>AVERAGE(B387:AF387)</f>
        <v>2.3928571428571428</v>
      </c>
      <c r="AI387" s="137">
        <f>MAX(B387:AF387)</f>
        <v>9</v>
      </c>
      <c r="AJ387" s="276">
        <f>MIN(B387:AF387)</f>
        <v>-4</v>
      </c>
      <c r="AK387" s="365">
        <f>AH387</f>
        <v>2.3928571428571428</v>
      </c>
      <c r="AL387" s="59" t="s">
        <v>115</v>
      </c>
      <c r="AM387" s="389">
        <f>AK411</f>
        <v>0.64516129032258063</v>
      </c>
      <c r="AN387" t="s">
        <v>121</v>
      </c>
    </row>
    <row r="388" spans="1:40" ht="15.6" x14ac:dyDescent="0.3">
      <c r="A388" s="280" t="s">
        <v>74</v>
      </c>
      <c r="B388" s="248">
        <v>1</v>
      </c>
      <c r="C388" s="256">
        <v>2</v>
      </c>
      <c r="D388" s="256">
        <v>3</v>
      </c>
      <c r="E388" s="256">
        <v>4</v>
      </c>
      <c r="F388" s="256">
        <v>5</v>
      </c>
      <c r="G388" s="256">
        <v>6</v>
      </c>
      <c r="H388" s="256">
        <v>7</v>
      </c>
      <c r="I388" s="256">
        <v>8</v>
      </c>
      <c r="J388" s="256">
        <v>9</v>
      </c>
      <c r="K388" s="256">
        <v>10</v>
      </c>
      <c r="L388" s="256">
        <v>11</v>
      </c>
      <c r="M388" s="256">
        <v>12</v>
      </c>
      <c r="N388" s="256">
        <v>13</v>
      </c>
      <c r="O388" s="256">
        <v>14</v>
      </c>
      <c r="P388" s="256">
        <v>15</v>
      </c>
      <c r="Q388" s="256">
        <v>16</v>
      </c>
      <c r="R388" s="256">
        <v>17</v>
      </c>
      <c r="S388" s="256">
        <v>18</v>
      </c>
      <c r="T388" s="256">
        <v>19</v>
      </c>
      <c r="U388" s="256">
        <v>20</v>
      </c>
      <c r="V388" s="256">
        <v>21</v>
      </c>
      <c r="W388" s="256">
        <v>22</v>
      </c>
      <c r="X388" s="256">
        <v>23</v>
      </c>
      <c r="Y388" s="256">
        <v>24</v>
      </c>
      <c r="Z388" s="256">
        <v>25</v>
      </c>
      <c r="AA388" s="256">
        <v>26</v>
      </c>
      <c r="AB388" s="256">
        <v>27</v>
      </c>
      <c r="AC388" s="256">
        <v>28</v>
      </c>
      <c r="AD388" s="256">
        <v>29</v>
      </c>
      <c r="AE388" s="256">
        <v>30</v>
      </c>
      <c r="AF388" s="256">
        <v>31</v>
      </c>
      <c r="AG388" s="257" t="s">
        <v>0</v>
      </c>
      <c r="AH388" s="257" t="s">
        <v>1</v>
      </c>
      <c r="AI388" s="258" t="s">
        <v>2</v>
      </c>
      <c r="AJ388" s="272" t="s">
        <v>3</v>
      </c>
      <c r="AK388" s="367"/>
      <c r="AL388" s="388"/>
      <c r="AM388" s="389">
        <f>AK415</f>
        <v>1</v>
      </c>
      <c r="AN388" t="s">
        <v>122</v>
      </c>
    </row>
    <row r="389" spans="1:40" x14ac:dyDescent="0.25">
      <c r="A389" s="12" t="s">
        <v>7</v>
      </c>
      <c r="B389" s="251">
        <f>B$207</f>
        <v>25</v>
      </c>
      <c r="C389" s="265">
        <f t="shared" ref="C389:AJ389" si="236">C$207</f>
        <v>33</v>
      </c>
      <c r="D389" s="265">
        <f t="shared" si="236"/>
        <v>30</v>
      </c>
      <c r="E389" s="265">
        <f t="shared" si="236"/>
        <v>30</v>
      </c>
      <c r="F389" s="265">
        <f t="shared" si="236"/>
        <v>32</v>
      </c>
      <c r="G389" s="265">
        <f t="shared" si="236"/>
        <v>28</v>
      </c>
      <c r="H389" s="265">
        <f t="shared" si="236"/>
        <v>30</v>
      </c>
      <c r="I389" s="265">
        <f t="shared" si="236"/>
        <v>31</v>
      </c>
      <c r="J389" s="265">
        <f t="shared" si="236"/>
        <v>32</v>
      </c>
      <c r="K389" s="265">
        <f t="shared" si="236"/>
        <v>35</v>
      </c>
      <c r="L389" s="265">
        <f t="shared" si="236"/>
        <v>44</v>
      </c>
      <c r="M389" s="265">
        <f t="shared" si="236"/>
        <v>50</v>
      </c>
      <c r="N389" s="265">
        <f t="shared" si="236"/>
        <v>52</v>
      </c>
      <c r="O389" s="265">
        <f t="shared" si="236"/>
        <v>41</v>
      </c>
      <c r="P389" s="265">
        <f t="shared" si="236"/>
        <v>34</v>
      </c>
      <c r="Q389" s="265">
        <f t="shared" si="236"/>
        <v>42</v>
      </c>
      <c r="R389" s="265">
        <f t="shared" si="236"/>
        <v>45</v>
      </c>
      <c r="S389" s="265">
        <f t="shared" si="236"/>
        <v>42</v>
      </c>
      <c r="T389" s="265">
        <f t="shared" si="236"/>
        <v>51</v>
      </c>
      <c r="U389" s="265">
        <f t="shared" si="236"/>
        <v>54</v>
      </c>
      <c r="V389" s="265">
        <f t="shared" si="236"/>
        <v>54</v>
      </c>
      <c r="W389" s="265">
        <f t="shared" si="236"/>
        <v>45</v>
      </c>
      <c r="X389" s="265">
        <f t="shared" si="236"/>
        <v>49</v>
      </c>
      <c r="Y389" s="265">
        <f t="shared" si="236"/>
        <v>45</v>
      </c>
      <c r="Z389" s="265">
        <f t="shared" si="236"/>
        <v>42</v>
      </c>
      <c r="AA389" s="265">
        <f t="shared" si="236"/>
        <v>33</v>
      </c>
      <c r="AB389" s="265">
        <f t="shared" si="236"/>
        <v>46</v>
      </c>
      <c r="AC389" s="265">
        <f t="shared" si="236"/>
        <v>55</v>
      </c>
      <c r="AD389" s="265">
        <f t="shared" si="236"/>
        <v>56</v>
      </c>
      <c r="AE389" s="265">
        <f t="shared" si="236"/>
        <v>42</v>
      </c>
      <c r="AF389" s="265">
        <f t="shared" si="236"/>
        <v>42</v>
      </c>
      <c r="AG389" s="265">
        <f t="shared" si="236"/>
        <v>1270</v>
      </c>
      <c r="AH389" s="90">
        <f t="shared" si="236"/>
        <v>40.967741935483872</v>
      </c>
      <c r="AI389" s="265">
        <f t="shared" si="236"/>
        <v>56</v>
      </c>
      <c r="AJ389" s="277">
        <f t="shared" si="236"/>
        <v>25</v>
      </c>
      <c r="AK389" s="367"/>
      <c r="AL389" s="388"/>
      <c r="AM389" s="389">
        <f>AK419</f>
        <v>1.1290322580645162</v>
      </c>
      <c r="AN389" t="s">
        <v>123</v>
      </c>
    </row>
    <row r="390" spans="1:40" x14ac:dyDescent="0.25">
      <c r="A390" t="s">
        <v>61</v>
      </c>
      <c r="B390" s="251">
        <f>B$213</f>
        <v>24</v>
      </c>
      <c r="C390" s="265">
        <f t="shared" ref="C390:AJ390" si="237">C$213</f>
        <v>29</v>
      </c>
      <c r="D390" s="265">
        <f t="shared" si="237"/>
        <v>27</v>
      </c>
      <c r="E390" s="265">
        <f t="shared" si="237"/>
        <v>33</v>
      </c>
      <c r="F390" s="265">
        <f t="shared" si="237"/>
        <v>33</v>
      </c>
      <c r="G390" s="265">
        <f t="shared" si="237"/>
        <v>25</v>
      </c>
      <c r="H390" s="265">
        <f t="shared" si="237"/>
        <v>30</v>
      </c>
      <c r="I390" s="265">
        <f t="shared" si="237"/>
        <v>28</v>
      </c>
      <c r="J390" s="265">
        <f t="shared" si="237"/>
        <v>33</v>
      </c>
      <c r="K390" s="265">
        <f t="shared" si="237"/>
        <v>43</v>
      </c>
      <c r="L390" s="265">
        <f t="shared" si="237"/>
        <v>44</v>
      </c>
      <c r="M390" s="265">
        <f t="shared" si="237"/>
        <v>55</v>
      </c>
      <c r="N390" s="265">
        <f t="shared" si="237"/>
        <v>58</v>
      </c>
      <c r="O390" s="265">
        <f t="shared" si="237"/>
        <v>38</v>
      </c>
      <c r="P390" s="265">
        <f t="shared" si="237"/>
        <v>33</v>
      </c>
      <c r="Q390" s="265">
        <f t="shared" si="237"/>
        <v>43</v>
      </c>
      <c r="R390" s="265">
        <f t="shared" si="237"/>
        <v>48</v>
      </c>
      <c r="S390" s="265">
        <f t="shared" si="237"/>
        <v>43</v>
      </c>
      <c r="T390" s="265">
        <f t="shared" si="237"/>
        <v>47</v>
      </c>
      <c r="U390" s="265">
        <f t="shared" si="237"/>
        <v>58</v>
      </c>
      <c r="V390" s="265">
        <f t="shared" si="237"/>
        <v>48</v>
      </c>
      <c r="W390" s="265">
        <f t="shared" si="237"/>
        <v>44</v>
      </c>
      <c r="X390" s="265">
        <f t="shared" si="237"/>
        <v>47</v>
      </c>
      <c r="Y390" s="265">
        <f t="shared" si="237"/>
        <v>44</v>
      </c>
      <c r="Z390" s="265">
        <f t="shared" si="237"/>
        <v>43</v>
      </c>
      <c r="AA390" s="265">
        <f t="shared" si="237"/>
        <v>30</v>
      </c>
      <c r="AB390" s="265">
        <f t="shared" si="237"/>
        <v>40</v>
      </c>
      <c r="AC390" s="265">
        <f t="shared" si="237"/>
        <v>56</v>
      </c>
      <c r="AD390" s="265">
        <f t="shared" si="237"/>
        <v>48</v>
      </c>
      <c r="AE390" s="265">
        <f t="shared" si="237"/>
        <v>43</v>
      </c>
      <c r="AF390" s="265">
        <f t="shared" si="237"/>
        <v>41</v>
      </c>
      <c r="AG390" s="265">
        <f t="shared" si="237"/>
        <v>1256</v>
      </c>
      <c r="AH390" s="90">
        <f t="shared" si="237"/>
        <v>40.516129032258064</v>
      </c>
      <c r="AI390" s="265">
        <f t="shared" si="237"/>
        <v>58</v>
      </c>
      <c r="AJ390" s="277">
        <f t="shared" si="237"/>
        <v>24</v>
      </c>
      <c r="AK390" s="366"/>
      <c r="AL390" s="388"/>
      <c r="AM390" s="389">
        <f>AK423</f>
        <v>0.5</v>
      </c>
      <c r="AN390" t="s">
        <v>124</v>
      </c>
    </row>
    <row r="391" spans="1:40" ht="13.8" thickBot="1" x14ac:dyDescent="0.3">
      <c r="A391" s="252" t="s">
        <v>6</v>
      </c>
      <c r="B391" s="278">
        <f t="shared" ref="B391:AF391" si="238">B389-B390</f>
        <v>1</v>
      </c>
      <c r="C391" s="16">
        <f t="shared" si="238"/>
        <v>4</v>
      </c>
      <c r="D391" s="16">
        <f t="shared" si="238"/>
        <v>3</v>
      </c>
      <c r="E391" s="16">
        <f t="shared" si="238"/>
        <v>-3</v>
      </c>
      <c r="F391" s="16">
        <f t="shared" si="238"/>
        <v>-1</v>
      </c>
      <c r="G391" s="16">
        <f t="shared" si="238"/>
        <v>3</v>
      </c>
      <c r="H391" s="16">
        <f t="shared" si="238"/>
        <v>0</v>
      </c>
      <c r="I391" s="16">
        <f t="shared" si="238"/>
        <v>3</v>
      </c>
      <c r="J391" s="16">
        <f t="shared" si="238"/>
        <v>-1</v>
      </c>
      <c r="K391" s="16">
        <f t="shared" si="238"/>
        <v>-8</v>
      </c>
      <c r="L391" s="16">
        <f t="shared" si="238"/>
        <v>0</v>
      </c>
      <c r="M391" s="16">
        <f t="shared" si="238"/>
        <v>-5</v>
      </c>
      <c r="N391" s="16">
        <f t="shared" si="238"/>
        <v>-6</v>
      </c>
      <c r="O391" s="16">
        <f t="shared" si="238"/>
        <v>3</v>
      </c>
      <c r="P391" s="16">
        <f t="shared" si="238"/>
        <v>1</v>
      </c>
      <c r="Q391" s="16">
        <f t="shared" si="238"/>
        <v>-1</v>
      </c>
      <c r="R391" s="16">
        <f t="shared" si="238"/>
        <v>-3</v>
      </c>
      <c r="S391" s="16">
        <f t="shared" si="238"/>
        <v>-1</v>
      </c>
      <c r="T391" s="16">
        <f t="shared" si="238"/>
        <v>4</v>
      </c>
      <c r="U391" s="16">
        <f t="shared" si="238"/>
        <v>-4</v>
      </c>
      <c r="V391" s="16">
        <f t="shared" si="238"/>
        <v>6</v>
      </c>
      <c r="W391" s="16">
        <f t="shared" si="238"/>
        <v>1</v>
      </c>
      <c r="X391" s="16">
        <f t="shared" si="238"/>
        <v>2</v>
      </c>
      <c r="Y391" s="254">
        <f t="shared" si="238"/>
        <v>1</v>
      </c>
      <c r="Z391" s="16">
        <f t="shared" si="238"/>
        <v>-1</v>
      </c>
      <c r="AA391" s="16">
        <f t="shared" si="238"/>
        <v>3</v>
      </c>
      <c r="AB391" s="16">
        <f t="shared" si="238"/>
        <v>6</v>
      </c>
      <c r="AC391" s="16">
        <f t="shared" si="238"/>
        <v>-1</v>
      </c>
      <c r="AD391" s="16">
        <f t="shared" si="238"/>
        <v>8</v>
      </c>
      <c r="AE391" s="16">
        <f t="shared" si="238"/>
        <v>-1</v>
      </c>
      <c r="AF391" s="16">
        <f t="shared" si="238"/>
        <v>1</v>
      </c>
      <c r="AG391" s="264">
        <f>SUM(B391:AF391)</f>
        <v>14</v>
      </c>
      <c r="AH391" s="153">
        <f>AVERAGE(B391:AF391)</f>
        <v>0.45161290322580644</v>
      </c>
      <c r="AI391" s="137">
        <f>MAX(B391:AF391)</f>
        <v>8</v>
      </c>
      <c r="AJ391" s="276">
        <f>MIN(B391:AF391)</f>
        <v>-8</v>
      </c>
      <c r="AK391" s="365">
        <f>AH391</f>
        <v>0.45161290322580644</v>
      </c>
      <c r="AL391" s="388" t="s">
        <v>116</v>
      </c>
      <c r="AM391" s="389">
        <f>AK427</f>
        <v>2.7419354838709675</v>
      </c>
      <c r="AN391" t="s">
        <v>125</v>
      </c>
    </row>
    <row r="392" spans="1:40" ht="15.6" x14ac:dyDescent="0.3">
      <c r="A392" s="280" t="s">
        <v>75</v>
      </c>
      <c r="B392" s="248">
        <v>1</v>
      </c>
      <c r="C392" s="256">
        <v>2</v>
      </c>
      <c r="D392" s="256">
        <v>3</v>
      </c>
      <c r="E392" s="256">
        <v>4</v>
      </c>
      <c r="F392" s="256">
        <v>5</v>
      </c>
      <c r="G392" s="256">
        <v>6</v>
      </c>
      <c r="H392" s="256">
        <v>7</v>
      </c>
      <c r="I392" s="256">
        <v>8</v>
      </c>
      <c r="J392" s="256">
        <v>9</v>
      </c>
      <c r="K392" s="256">
        <v>10</v>
      </c>
      <c r="L392" s="256">
        <v>11</v>
      </c>
      <c r="M392" s="256">
        <v>12</v>
      </c>
      <c r="N392" s="256">
        <v>13</v>
      </c>
      <c r="O392" s="256">
        <v>14</v>
      </c>
      <c r="P392" s="256">
        <v>15</v>
      </c>
      <c r="Q392" s="256">
        <v>16</v>
      </c>
      <c r="R392" s="256">
        <v>17</v>
      </c>
      <c r="S392" s="256">
        <v>18</v>
      </c>
      <c r="T392" s="256">
        <v>19</v>
      </c>
      <c r="U392" s="256">
        <v>20</v>
      </c>
      <c r="V392" s="256">
        <v>21</v>
      </c>
      <c r="W392" s="256">
        <v>22</v>
      </c>
      <c r="X392" s="256">
        <v>23</v>
      </c>
      <c r="Y392" s="256">
        <v>24</v>
      </c>
      <c r="Z392" s="256">
        <v>25</v>
      </c>
      <c r="AA392" s="256">
        <v>26</v>
      </c>
      <c r="AB392" s="256">
        <v>27</v>
      </c>
      <c r="AC392" s="256">
        <v>28</v>
      </c>
      <c r="AD392" s="256">
        <v>29</v>
      </c>
      <c r="AE392" s="256">
        <v>30</v>
      </c>
      <c r="AF392" s="256">
        <v>31</v>
      </c>
      <c r="AG392" s="257" t="s">
        <v>0</v>
      </c>
      <c r="AH392" s="257" t="s">
        <v>1</v>
      </c>
      <c r="AI392" s="258" t="s">
        <v>2</v>
      </c>
      <c r="AJ392" s="272" t="s">
        <v>3</v>
      </c>
      <c r="AK392" s="367"/>
      <c r="AL392" s="388"/>
    </row>
    <row r="393" spans="1:40" x14ac:dyDescent="0.25">
      <c r="A393" s="12" t="s">
        <v>7</v>
      </c>
      <c r="B393" s="251">
        <f>B$217</f>
        <v>30</v>
      </c>
      <c r="C393" s="265">
        <f t="shared" ref="C393:AJ393" si="239">C$217</f>
        <v>31</v>
      </c>
      <c r="D393" s="265">
        <f t="shared" si="239"/>
        <v>35</v>
      </c>
      <c r="E393" s="265">
        <f t="shared" si="239"/>
        <v>32</v>
      </c>
      <c r="F393" s="265">
        <f t="shared" si="239"/>
        <v>34</v>
      </c>
      <c r="G393" s="265">
        <f t="shared" si="239"/>
        <v>27</v>
      </c>
      <c r="H393" s="265">
        <f t="shared" si="239"/>
        <v>30</v>
      </c>
      <c r="I393" s="265">
        <f t="shared" si="239"/>
        <v>33</v>
      </c>
      <c r="J393" s="265">
        <f t="shared" si="239"/>
        <v>40</v>
      </c>
      <c r="K393" s="265">
        <f t="shared" si="239"/>
        <v>35</v>
      </c>
      <c r="L393" s="265">
        <f t="shared" si="239"/>
        <v>40</v>
      </c>
      <c r="M393" s="265">
        <f t="shared" si="239"/>
        <v>45</v>
      </c>
      <c r="N393" s="265">
        <f t="shared" si="239"/>
        <v>43</v>
      </c>
      <c r="O393" s="265">
        <f t="shared" si="239"/>
        <v>42</v>
      </c>
      <c r="P393" s="265">
        <f t="shared" si="239"/>
        <v>42</v>
      </c>
      <c r="Q393" s="265">
        <f t="shared" si="239"/>
        <v>46</v>
      </c>
      <c r="R393" s="265">
        <f t="shared" si="239"/>
        <v>55</v>
      </c>
      <c r="S393" s="265">
        <f t="shared" si="239"/>
        <v>60</v>
      </c>
      <c r="T393" s="265">
        <f t="shared" si="239"/>
        <v>54</v>
      </c>
      <c r="U393" s="265">
        <f t="shared" si="239"/>
        <v>54</v>
      </c>
      <c r="V393" s="265">
        <f t="shared" si="239"/>
        <v>42</v>
      </c>
      <c r="W393" s="265">
        <f t="shared" si="239"/>
        <v>38</v>
      </c>
      <c r="X393" s="265">
        <f t="shared" si="239"/>
        <v>59</v>
      </c>
      <c r="Y393" s="265">
        <f t="shared" si="239"/>
        <v>60</v>
      </c>
      <c r="Z393" s="265">
        <f t="shared" si="239"/>
        <v>55</v>
      </c>
      <c r="AA393" s="265">
        <f t="shared" si="239"/>
        <v>48</v>
      </c>
      <c r="AB393" s="265">
        <f t="shared" si="239"/>
        <v>42</v>
      </c>
      <c r="AC393" s="265">
        <f t="shared" si="239"/>
        <v>34</v>
      </c>
      <c r="AD393" s="265">
        <f t="shared" si="239"/>
        <v>42</v>
      </c>
      <c r="AE393" s="265">
        <f t="shared" si="239"/>
        <v>45</v>
      </c>
      <c r="AF393" s="270"/>
      <c r="AG393" s="265">
        <f t="shared" si="239"/>
        <v>1273</v>
      </c>
      <c r="AH393" s="90">
        <f t="shared" si="239"/>
        <v>42.43333333333333</v>
      </c>
      <c r="AI393" s="265">
        <f t="shared" si="239"/>
        <v>60</v>
      </c>
      <c r="AJ393" s="277">
        <f t="shared" si="239"/>
        <v>27</v>
      </c>
      <c r="AK393" s="366"/>
      <c r="AL393" s="388"/>
    </row>
    <row r="394" spans="1:40" x14ac:dyDescent="0.25">
      <c r="A394" t="s">
        <v>61</v>
      </c>
      <c r="B394" s="251">
        <f>B$223</f>
        <v>30</v>
      </c>
      <c r="C394" s="265">
        <f t="shared" ref="C394:AJ394" si="240">C$223</f>
        <v>30</v>
      </c>
      <c r="D394" s="265">
        <f t="shared" si="240"/>
        <v>32</v>
      </c>
      <c r="E394" s="265">
        <f t="shared" si="240"/>
        <v>28</v>
      </c>
      <c r="F394" s="265">
        <f t="shared" si="240"/>
        <v>33</v>
      </c>
      <c r="G394" s="265">
        <f t="shared" si="240"/>
        <v>24</v>
      </c>
      <c r="H394" s="265">
        <f t="shared" si="240"/>
        <v>28</v>
      </c>
      <c r="I394" s="265">
        <f t="shared" si="240"/>
        <v>31</v>
      </c>
      <c r="J394" s="265">
        <f t="shared" si="240"/>
        <v>32</v>
      </c>
      <c r="K394" s="265">
        <f t="shared" si="240"/>
        <v>45</v>
      </c>
      <c r="L394" s="265">
        <f t="shared" si="240"/>
        <v>48</v>
      </c>
      <c r="M394" s="265">
        <f t="shared" si="240"/>
        <v>43</v>
      </c>
      <c r="N394" s="265">
        <f t="shared" si="240"/>
        <v>41</v>
      </c>
      <c r="O394" s="265">
        <f t="shared" si="240"/>
        <v>43</v>
      </c>
      <c r="P394" s="265">
        <f t="shared" si="240"/>
        <v>44</v>
      </c>
      <c r="Q394" s="265">
        <f t="shared" si="240"/>
        <v>45</v>
      </c>
      <c r="R394" s="265">
        <f t="shared" si="240"/>
        <v>48</v>
      </c>
      <c r="S394" s="265">
        <f t="shared" si="240"/>
        <v>60</v>
      </c>
      <c r="T394" s="265">
        <f t="shared" si="240"/>
        <v>54</v>
      </c>
      <c r="U394" s="265">
        <f t="shared" si="240"/>
        <v>53</v>
      </c>
      <c r="V394" s="265">
        <f t="shared" si="240"/>
        <v>41</v>
      </c>
      <c r="W394" s="265">
        <f t="shared" si="240"/>
        <v>38</v>
      </c>
      <c r="X394" s="265">
        <f t="shared" si="240"/>
        <v>52</v>
      </c>
      <c r="Y394" s="265">
        <f t="shared" si="240"/>
        <v>60</v>
      </c>
      <c r="Z394" s="265">
        <f t="shared" si="240"/>
        <v>52</v>
      </c>
      <c r="AA394" s="265">
        <f t="shared" si="240"/>
        <v>47</v>
      </c>
      <c r="AB394" s="265">
        <f t="shared" si="240"/>
        <v>42</v>
      </c>
      <c r="AC394" s="265">
        <f t="shared" si="240"/>
        <v>34</v>
      </c>
      <c r="AD394" s="265">
        <f t="shared" si="240"/>
        <v>40</v>
      </c>
      <c r="AE394" s="265">
        <f t="shared" si="240"/>
        <v>44</v>
      </c>
      <c r="AF394" s="270"/>
      <c r="AG394" s="265">
        <f t="shared" si="240"/>
        <v>1242</v>
      </c>
      <c r="AH394" s="90">
        <f t="shared" si="240"/>
        <v>41.4</v>
      </c>
      <c r="AI394" s="265">
        <f t="shared" si="240"/>
        <v>60</v>
      </c>
      <c r="AJ394" s="277">
        <f t="shared" si="240"/>
        <v>24</v>
      </c>
      <c r="AK394" s="366"/>
      <c r="AL394" s="388"/>
    </row>
    <row r="395" spans="1:40" ht="13.8" thickBot="1" x14ac:dyDescent="0.3">
      <c r="A395" s="252" t="s">
        <v>6</v>
      </c>
      <c r="B395" s="278">
        <f t="shared" ref="B395:AJ395" si="241">B393-B394</f>
        <v>0</v>
      </c>
      <c r="C395" s="16">
        <f t="shared" si="241"/>
        <v>1</v>
      </c>
      <c r="D395" s="16">
        <f t="shared" si="241"/>
        <v>3</v>
      </c>
      <c r="E395" s="16">
        <f t="shared" si="241"/>
        <v>4</v>
      </c>
      <c r="F395" s="16">
        <f t="shared" si="241"/>
        <v>1</v>
      </c>
      <c r="G395" s="16">
        <f t="shared" si="241"/>
        <v>3</v>
      </c>
      <c r="H395" s="16">
        <f t="shared" si="241"/>
        <v>2</v>
      </c>
      <c r="I395" s="16">
        <f t="shared" si="241"/>
        <v>2</v>
      </c>
      <c r="J395" s="16">
        <f t="shared" si="241"/>
        <v>8</v>
      </c>
      <c r="K395" s="16">
        <f t="shared" si="241"/>
        <v>-10</v>
      </c>
      <c r="L395" s="16">
        <f t="shared" si="241"/>
        <v>-8</v>
      </c>
      <c r="M395" s="16">
        <f t="shared" si="241"/>
        <v>2</v>
      </c>
      <c r="N395" s="16">
        <f t="shared" si="241"/>
        <v>2</v>
      </c>
      <c r="O395" s="16">
        <f t="shared" si="241"/>
        <v>-1</v>
      </c>
      <c r="P395" s="16">
        <f t="shared" si="241"/>
        <v>-2</v>
      </c>
      <c r="Q395" s="16">
        <f t="shared" si="241"/>
        <v>1</v>
      </c>
      <c r="R395" s="16">
        <f t="shared" si="241"/>
        <v>7</v>
      </c>
      <c r="S395" s="16">
        <f t="shared" si="241"/>
        <v>0</v>
      </c>
      <c r="T395" s="16">
        <f t="shared" si="241"/>
        <v>0</v>
      </c>
      <c r="U395" s="16">
        <f t="shared" si="241"/>
        <v>1</v>
      </c>
      <c r="V395" s="16">
        <f t="shared" si="241"/>
        <v>1</v>
      </c>
      <c r="W395" s="16">
        <f t="shared" si="241"/>
        <v>0</v>
      </c>
      <c r="X395" s="16">
        <f t="shared" si="241"/>
        <v>7</v>
      </c>
      <c r="Y395" s="16">
        <f t="shared" si="241"/>
        <v>0</v>
      </c>
      <c r="Z395" s="16">
        <f t="shared" si="241"/>
        <v>3</v>
      </c>
      <c r="AA395" s="16">
        <f t="shared" si="241"/>
        <v>1</v>
      </c>
      <c r="AB395" s="16">
        <f t="shared" si="241"/>
        <v>0</v>
      </c>
      <c r="AC395" s="16">
        <f t="shared" si="241"/>
        <v>0</v>
      </c>
      <c r="AD395" s="16">
        <f t="shared" si="241"/>
        <v>2</v>
      </c>
      <c r="AE395" s="16">
        <f t="shared" si="241"/>
        <v>1</v>
      </c>
      <c r="AF395" s="63"/>
      <c r="AG395" s="16">
        <f t="shared" si="241"/>
        <v>31</v>
      </c>
      <c r="AH395" s="291">
        <f t="shared" si="241"/>
        <v>1.0333333333333314</v>
      </c>
      <c r="AI395" s="16">
        <f t="shared" si="241"/>
        <v>0</v>
      </c>
      <c r="AJ395" s="279">
        <f t="shared" si="241"/>
        <v>3</v>
      </c>
      <c r="AK395" s="365">
        <f>AH395</f>
        <v>1.0333333333333314</v>
      </c>
      <c r="AL395" s="388" t="s">
        <v>117</v>
      </c>
    </row>
    <row r="396" spans="1:40" ht="15.6" x14ac:dyDescent="0.3">
      <c r="A396" s="280" t="s">
        <v>25</v>
      </c>
      <c r="B396" s="248">
        <v>1</v>
      </c>
      <c r="C396" s="256">
        <v>2</v>
      </c>
      <c r="D396" s="256">
        <v>3</v>
      </c>
      <c r="E396" s="256">
        <v>4</v>
      </c>
      <c r="F396" s="256">
        <v>5</v>
      </c>
      <c r="G396" s="256">
        <v>6</v>
      </c>
      <c r="H396" s="256">
        <v>7</v>
      </c>
      <c r="I396" s="256">
        <v>8</v>
      </c>
      <c r="J396" s="256">
        <v>9</v>
      </c>
      <c r="K396" s="256">
        <v>10</v>
      </c>
      <c r="L396" s="256">
        <v>11</v>
      </c>
      <c r="M396" s="256">
        <v>12</v>
      </c>
      <c r="N396" s="256">
        <v>13</v>
      </c>
      <c r="O396" s="256">
        <v>14</v>
      </c>
      <c r="P396" s="256">
        <v>15</v>
      </c>
      <c r="Q396" s="256">
        <v>16</v>
      </c>
      <c r="R396" s="256">
        <v>17</v>
      </c>
      <c r="S396" s="256">
        <v>18</v>
      </c>
      <c r="T396" s="256">
        <v>19</v>
      </c>
      <c r="U396" s="256">
        <v>20</v>
      </c>
      <c r="V396" s="256">
        <v>21</v>
      </c>
      <c r="W396" s="256">
        <v>22</v>
      </c>
      <c r="X396" s="256">
        <v>23</v>
      </c>
      <c r="Y396" s="256">
        <v>24</v>
      </c>
      <c r="Z396" s="256">
        <v>25</v>
      </c>
      <c r="AA396" s="256">
        <v>26</v>
      </c>
      <c r="AB396" s="256">
        <v>27</v>
      </c>
      <c r="AC396" s="256">
        <v>28</v>
      </c>
      <c r="AD396" s="256">
        <v>29</v>
      </c>
      <c r="AE396" s="256">
        <v>30</v>
      </c>
      <c r="AF396" s="256">
        <v>31</v>
      </c>
      <c r="AG396" s="257" t="s">
        <v>0</v>
      </c>
      <c r="AH396" s="257" t="s">
        <v>1</v>
      </c>
      <c r="AI396" s="258" t="s">
        <v>2</v>
      </c>
      <c r="AJ396" s="272" t="s">
        <v>3</v>
      </c>
      <c r="AK396" s="367"/>
      <c r="AL396" s="388"/>
    </row>
    <row r="397" spans="1:40" x14ac:dyDescent="0.25">
      <c r="A397" s="12" t="s">
        <v>7</v>
      </c>
      <c r="B397" s="251">
        <f>B$227</f>
        <v>45</v>
      </c>
      <c r="C397" s="265">
        <f t="shared" ref="C397:AJ397" si="242">C$227</f>
        <v>50</v>
      </c>
      <c r="D397" s="265">
        <f t="shared" si="242"/>
        <v>53</v>
      </c>
      <c r="E397" s="265">
        <f t="shared" si="242"/>
        <v>53</v>
      </c>
      <c r="F397" s="265">
        <f t="shared" si="242"/>
        <v>52</v>
      </c>
      <c r="G397" s="265">
        <f t="shared" si="242"/>
        <v>50</v>
      </c>
      <c r="H397" s="265">
        <f t="shared" si="242"/>
        <v>48</v>
      </c>
      <c r="I397" s="265">
        <f t="shared" si="242"/>
        <v>43</v>
      </c>
      <c r="J397" s="265">
        <f t="shared" si="242"/>
        <v>39</v>
      </c>
      <c r="K397" s="265">
        <f t="shared" si="242"/>
        <v>40</v>
      </c>
      <c r="L397" s="265">
        <f t="shared" si="242"/>
        <v>55</v>
      </c>
      <c r="M397" s="265">
        <f t="shared" si="242"/>
        <v>55</v>
      </c>
      <c r="N397" s="265">
        <f t="shared" si="242"/>
        <v>50</v>
      </c>
      <c r="O397" s="265">
        <f t="shared" si="242"/>
        <v>55</v>
      </c>
      <c r="P397" s="265">
        <f t="shared" si="242"/>
        <v>58</v>
      </c>
      <c r="Q397" s="265">
        <f t="shared" si="242"/>
        <v>60</v>
      </c>
      <c r="R397" s="265">
        <f t="shared" si="242"/>
        <v>60</v>
      </c>
      <c r="S397" s="265">
        <f t="shared" si="242"/>
        <v>60</v>
      </c>
      <c r="T397" s="265">
        <f t="shared" si="242"/>
        <v>59</v>
      </c>
      <c r="U397" s="265">
        <f t="shared" si="242"/>
        <v>60</v>
      </c>
      <c r="V397" s="265">
        <f t="shared" si="242"/>
        <v>65</v>
      </c>
      <c r="W397" s="265">
        <f t="shared" si="242"/>
        <v>65</v>
      </c>
      <c r="X397" s="265">
        <f t="shared" si="242"/>
        <v>62</v>
      </c>
      <c r="Y397" s="265">
        <f t="shared" si="242"/>
        <v>62</v>
      </c>
      <c r="Z397" s="265">
        <f t="shared" si="242"/>
        <v>62</v>
      </c>
      <c r="AA397" s="265">
        <f t="shared" si="242"/>
        <v>62</v>
      </c>
      <c r="AB397" s="265">
        <f t="shared" si="242"/>
        <v>58</v>
      </c>
      <c r="AC397" s="265">
        <f t="shared" si="242"/>
        <v>60</v>
      </c>
      <c r="AD397" s="265">
        <f t="shared" si="242"/>
        <v>60</v>
      </c>
      <c r="AE397" s="265">
        <f t="shared" si="242"/>
        <v>63</v>
      </c>
      <c r="AF397" s="265">
        <f t="shared" si="242"/>
        <v>59</v>
      </c>
      <c r="AG397" s="265">
        <f t="shared" si="242"/>
        <v>1723</v>
      </c>
      <c r="AH397" s="90">
        <f t="shared" si="242"/>
        <v>55.58064516129032</v>
      </c>
      <c r="AI397" s="265">
        <f t="shared" si="242"/>
        <v>65</v>
      </c>
      <c r="AJ397" s="277">
        <f t="shared" si="242"/>
        <v>39</v>
      </c>
      <c r="AK397" s="366"/>
      <c r="AL397" s="388"/>
    </row>
    <row r="398" spans="1:40" x14ac:dyDescent="0.25">
      <c r="A398" t="s">
        <v>61</v>
      </c>
      <c r="B398" s="251">
        <f>B$233</f>
        <v>44</v>
      </c>
      <c r="C398" s="265">
        <f t="shared" ref="C398:AJ398" si="243">C$233</f>
        <v>57</v>
      </c>
      <c r="D398" s="265">
        <f t="shared" si="243"/>
        <v>52</v>
      </c>
      <c r="E398" s="265">
        <f t="shared" si="243"/>
        <v>54</v>
      </c>
      <c r="F398" s="265">
        <f t="shared" si="243"/>
        <v>53</v>
      </c>
      <c r="G398" s="265">
        <f t="shared" si="243"/>
        <v>49</v>
      </c>
      <c r="H398" s="265">
        <f t="shared" si="243"/>
        <v>47</v>
      </c>
      <c r="I398" s="265">
        <f t="shared" si="243"/>
        <v>42</v>
      </c>
      <c r="J398" s="265">
        <f t="shared" si="243"/>
        <v>38</v>
      </c>
      <c r="K398" s="265">
        <f t="shared" si="243"/>
        <v>46</v>
      </c>
      <c r="L398" s="265">
        <f t="shared" si="243"/>
        <v>53</v>
      </c>
      <c r="M398" s="265">
        <f t="shared" si="243"/>
        <v>55</v>
      </c>
      <c r="N398" s="265">
        <f t="shared" si="243"/>
        <v>58</v>
      </c>
      <c r="O398" s="265">
        <f t="shared" si="243"/>
        <v>53</v>
      </c>
      <c r="P398" s="265">
        <f t="shared" si="243"/>
        <v>58</v>
      </c>
      <c r="Q398" s="265">
        <f t="shared" si="243"/>
        <v>63</v>
      </c>
      <c r="R398" s="265">
        <f t="shared" si="243"/>
        <v>58</v>
      </c>
      <c r="S398" s="265">
        <f t="shared" si="243"/>
        <v>48</v>
      </c>
      <c r="T398" s="265">
        <f t="shared" si="243"/>
        <v>59</v>
      </c>
      <c r="U398" s="265">
        <f t="shared" si="243"/>
        <v>68</v>
      </c>
      <c r="V398" s="265">
        <f t="shared" si="243"/>
        <v>68</v>
      </c>
      <c r="W398" s="265">
        <f t="shared" si="243"/>
        <v>63</v>
      </c>
      <c r="X398" s="265">
        <f t="shared" si="243"/>
        <v>63</v>
      </c>
      <c r="Y398" s="265">
        <f t="shared" si="243"/>
        <v>66</v>
      </c>
      <c r="Z398" s="265">
        <f t="shared" si="243"/>
        <v>62</v>
      </c>
      <c r="AA398" s="265">
        <f t="shared" si="243"/>
        <v>60</v>
      </c>
      <c r="AB398" s="265">
        <f t="shared" si="243"/>
        <v>58</v>
      </c>
      <c r="AC398" s="265">
        <f t="shared" si="243"/>
        <v>59</v>
      </c>
      <c r="AD398" s="265">
        <f t="shared" si="243"/>
        <v>63</v>
      </c>
      <c r="AE398" s="265">
        <f t="shared" si="243"/>
        <v>66</v>
      </c>
      <c r="AF398" s="265">
        <f t="shared" si="243"/>
        <v>58</v>
      </c>
      <c r="AG398" s="265">
        <f t="shared" si="243"/>
        <v>1741</v>
      </c>
      <c r="AH398" s="90">
        <f t="shared" si="243"/>
        <v>56.161290322580648</v>
      </c>
      <c r="AI398" s="265">
        <f t="shared" si="243"/>
        <v>68</v>
      </c>
      <c r="AJ398" s="277">
        <f t="shared" si="243"/>
        <v>38</v>
      </c>
      <c r="AK398" s="367"/>
      <c r="AL398" s="388"/>
    </row>
    <row r="399" spans="1:40" ht="13.8" thickBot="1" x14ac:dyDescent="0.3">
      <c r="A399" s="252" t="s">
        <v>6</v>
      </c>
      <c r="B399" s="278">
        <f t="shared" ref="B399:AF399" si="244">B397-B398</f>
        <v>1</v>
      </c>
      <c r="C399" s="16">
        <f t="shared" si="244"/>
        <v>-7</v>
      </c>
      <c r="D399" s="16">
        <f t="shared" si="244"/>
        <v>1</v>
      </c>
      <c r="E399" s="16">
        <f t="shared" si="244"/>
        <v>-1</v>
      </c>
      <c r="F399" s="16">
        <f t="shared" si="244"/>
        <v>-1</v>
      </c>
      <c r="G399" s="16">
        <f t="shared" si="244"/>
        <v>1</v>
      </c>
      <c r="H399" s="16">
        <f t="shared" si="244"/>
        <v>1</v>
      </c>
      <c r="I399" s="16">
        <f t="shared" si="244"/>
        <v>1</v>
      </c>
      <c r="J399" s="16">
        <f t="shared" si="244"/>
        <v>1</v>
      </c>
      <c r="K399" s="16">
        <f t="shared" si="244"/>
        <v>-6</v>
      </c>
      <c r="L399" s="16">
        <f t="shared" si="244"/>
        <v>2</v>
      </c>
      <c r="M399" s="16">
        <f t="shared" si="244"/>
        <v>0</v>
      </c>
      <c r="N399" s="16">
        <f t="shared" si="244"/>
        <v>-8</v>
      </c>
      <c r="O399" s="16">
        <f t="shared" si="244"/>
        <v>2</v>
      </c>
      <c r="P399" s="16">
        <f t="shared" si="244"/>
        <v>0</v>
      </c>
      <c r="Q399" s="16">
        <f t="shared" si="244"/>
        <v>-3</v>
      </c>
      <c r="R399" s="16">
        <f t="shared" si="244"/>
        <v>2</v>
      </c>
      <c r="S399" s="16">
        <f t="shared" si="244"/>
        <v>12</v>
      </c>
      <c r="T399" s="16">
        <f t="shared" si="244"/>
        <v>0</v>
      </c>
      <c r="U399" s="16">
        <f t="shared" si="244"/>
        <v>-8</v>
      </c>
      <c r="V399" s="16">
        <f t="shared" si="244"/>
        <v>-3</v>
      </c>
      <c r="W399" s="16">
        <f t="shared" si="244"/>
        <v>2</v>
      </c>
      <c r="X399" s="16">
        <f t="shared" si="244"/>
        <v>-1</v>
      </c>
      <c r="Y399" s="254">
        <f t="shared" si="244"/>
        <v>-4</v>
      </c>
      <c r="Z399" s="16">
        <f t="shared" si="244"/>
        <v>0</v>
      </c>
      <c r="AA399" s="16">
        <f t="shared" si="244"/>
        <v>2</v>
      </c>
      <c r="AB399" s="16">
        <f t="shared" si="244"/>
        <v>0</v>
      </c>
      <c r="AC399" s="16">
        <f t="shared" si="244"/>
        <v>1</v>
      </c>
      <c r="AD399" s="16">
        <f t="shared" si="244"/>
        <v>-3</v>
      </c>
      <c r="AE399" s="16">
        <f t="shared" si="244"/>
        <v>-3</v>
      </c>
      <c r="AF399" s="16">
        <f t="shared" si="244"/>
        <v>1</v>
      </c>
      <c r="AG399" s="264">
        <f>SUM(B399:AF399)</f>
        <v>-18</v>
      </c>
      <c r="AH399" s="153">
        <f>AVERAGE(B399:AF399)</f>
        <v>-0.58064516129032262</v>
      </c>
      <c r="AI399" s="137">
        <f>MAX(B399:AF399)</f>
        <v>12</v>
      </c>
      <c r="AJ399" s="276">
        <f>MIN(B399:AF399)</f>
        <v>-8</v>
      </c>
      <c r="AK399" s="368">
        <f>AH399</f>
        <v>-0.58064516129032262</v>
      </c>
      <c r="AL399" s="388" t="s">
        <v>118</v>
      </c>
    </row>
    <row r="400" spans="1:40" ht="15.6" x14ac:dyDescent="0.3">
      <c r="A400" s="280" t="s">
        <v>76</v>
      </c>
      <c r="B400" s="248">
        <v>1</v>
      </c>
      <c r="C400" s="256">
        <v>2</v>
      </c>
      <c r="D400" s="256">
        <v>3</v>
      </c>
      <c r="E400" s="256">
        <v>4</v>
      </c>
      <c r="F400" s="256">
        <v>5</v>
      </c>
      <c r="G400" s="256">
        <v>6</v>
      </c>
      <c r="H400" s="256">
        <v>7</v>
      </c>
      <c r="I400" s="256">
        <v>8</v>
      </c>
      <c r="J400" s="256">
        <v>9</v>
      </c>
      <c r="K400" s="256">
        <v>10</v>
      </c>
      <c r="L400" s="256">
        <v>11</v>
      </c>
      <c r="M400" s="256">
        <v>12</v>
      </c>
      <c r="N400" s="256">
        <v>13</v>
      </c>
      <c r="O400" s="256">
        <v>14</v>
      </c>
      <c r="P400" s="256">
        <v>15</v>
      </c>
      <c r="Q400" s="256">
        <v>16</v>
      </c>
      <c r="R400" s="256">
        <v>17</v>
      </c>
      <c r="S400" s="256">
        <v>18</v>
      </c>
      <c r="T400" s="256">
        <v>19</v>
      </c>
      <c r="U400" s="256">
        <v>20</v>
      </c>
      <c r="V400" s="256">
        <v>21</v>
      </c>
      <c r="W400" s="256">
        <v>22</v>
      </c>
      <c r="X400" s="256">
        <v>23</v>
      </c>
      <c r="Y400" s="256">
        <v>24</v>
      </c>
      <c r="Z400" s="256">
        <v>25</v>
      </c>
      <c r="AA400" s="256">
        <v>26</v>
      </c>
      <c r="AB400" s="256">
        <v>27</v>
      </c>
      <c r="AC400" s="256">
        <v>28</v>
      </c>
      <c r="AD400" s="256">
        <v>29</v>
      </c>
      <c r="AE400" s="256">
        <v>30</v>
      </c>
      <c r="AF400" s="256">
        <v>31</v>
      </c>
      <c r="AG400" s="257" t="s">
        <v>0</v>
      </c>
      <c r="AH400" s="257" t="s">
        <v>1</v>
      </c>
      <c r="AI400" s="258" t="s">
        <v>2</v>
      </c>
      <c r="AJ400" s="272" t="s">
        <v>3</v>
      </c>
      <c r="AK400" s="366"/>
      <c r="AL400" s="388"/>
    </row>
    <row r="401" spans="1:38" x14ac:dyDescent="0.25">
      <c r="A401" s="12" t="s">
        <v>7</v>
      </c>
      <c r="B401" s="251">
        <f>B$237</f>
        <v>55</v>
      </c>
      <c r="C401" s="265">
        <f t="shared" ref="C401:AJ401" si="245">C$237</f>
        <v>58</v>
      </c>
      <c r="D401" s="265">
        <f t="shared" si="245"/>
        <v>59</v>
      </c>
      <c r="E401" s="265">
        <f t="shared" si="245"/>
        <v>60</v>
      </c>
      <c r="F401" s="265">
        <f t="shared" si="245"/>
        <v>61</v>
      </c>
      <c r="G401" s="265">
        <f t="shared" si="245"/>
        <v>55</v>
      </c>
      <c r="H401" s="265">
        <f t="shared" si="245"/>
        <v>54</v>
      </c>
      <c r="I401" s="265">
        <f t="shared" si="245"/>
        <v>55</v>
      </c>
      <c r="J401" s="265">
        <f t="shared" si="245"/>
        <v>65</v>
      </c>
      <c r="K401" s="265">
        <f t="shared" si="245"/>
        <v>70</v>
      </c>
      <c r="L401" s="265">
        <f t="shared" si="245"/>
        <v>66</v>
      </c>
      <c r="M401" s="265">
        <f t="shared" si="245"/>
        <v>67</v>
      </c>
      <c r="N401" s="265">
        <f t="shared" si="245"/>
        <v>70</v>
      </c>
      <c r="O401" s="265">
        <f t="shared" si="245"/>
        <v>70</v>
      </c>
      <c r="P401" s="265">
        <f t="shared" si="245"/>
        <v>70</v>
      </c>
      <c r="Q401" s="265">
        <f t="shared" si="245"/>
        <v>65</v>
      </c>
      <c r="R401" s="265">
        <f t="shared" si="245"/>
        <v>60</v>
      </c>
      <c r="S401" s="265">
        <f t="shared" si="245"/>
        <v>60</v>
      </c>
      <c r="T401" s="265">
        <f t="shared" si="245"/>
        <v>60</v>
      </c>
      <c r="U401" s="265">
        <f t="shared" si="245"/>
        <v>60</v>
      </c>
      <c r="V401" s="265">
        <f t="shared" si="245"/>
        <v>62</v>
      </c>
      <c r="W401" s="265">
        <f t="shared" si="245"/>
        <v>54</v>
      </c>
      <c r="X401" s="265">
        <f t="shared" si="245"/>
        <v>56</v>
      </c>
      <c r="Y401" s="265">
        <f t="shared" si="245"/>
        <v>60</v>
      </c>
      <c r="Z401" s="265">
        <f t="shared" si="245"/>
        <v>65</v>
      </c>
      <c r="AA401" s="265">
        <f t="shared" si="245"/>
        <v>70</v>
      </c>
      <c r="AB401" s="265">
        <f t="shared" si="245"/>
        <v>72</v>
      </c>
      <c r="AC401" s="265">
        <f t="shared" si="245"/>
        <v>72</v>
      </c>
      <c r="AD401" s="265">
        <f t="shared" si="245"/>
        <v>72</v>
      </c>
      <c r="AE401" s="265">
        <f t="shared" si="245"/>
        <v>67</v>
      </c>
      <c r="AF401" s="270"/>
      <c r="AG401" s="265">
        <f t="shared" si="245"/>
        <v>1890</v>
      </c>
      <c r="AH401" s="90">
        <f t="shared" si="245"/>
        <v>63</v>
      </c>
      <c r="AI401" s="265">
        <f t="shared" si="245"/>
        <v>72</v>
      </c>
      <c r="AJ401" s="277">
        <f t="shared" si="245"/>
        <v>54</v>
      </c>
      <c r="AK401" s="367"/>
      <c r="AL401" s="388"/>
    </row>
    <row r="402" spans="1:38" x14ac:dyDescent="0.25">
      <c r="A402" t="s">
        <v>61</v>
      </c>
      <c r="B402" s="251">
        <f>B$243</f>
        <v>56</v>
      </c>
      <c r="C402" s="265">
        <f t="shared" ref="C402:AJ402" si="246">C$243</f>
        <v>58</v>
      </c>
      <c r="D402" s="265">
        <f t="shared" si="246"/>
        <v>59</v>
      </c>
      <c r="E402" s="265">
        <f t="shared" si="246"/>
        <v>58</v>
      </c>
      <c r="F402" s="265">
        <f t="shared" si="246"/>
        <v>61</v>
      </c>
      <c r="G402" s="265">
        <f t="shared" si="246"/>
        <v>55</v>
      </c>
      <c r="H402" s="265">
        <f t="shared" si="246"/>
        <v>53</v>
      </c>
      <c r="I402" s="265">
        <f t="shared" si="246"/>
        <v>55</v>
      </c>
      <c r="J402" s="265">
        <f t="shared" si="246"/>
        <v>68</v>
      </c>
      <c r="K402" s="265">
        <f t="shared" si="246"/>
        <v>69</v>
      </c>
      <c r="L402" s="265">
        <f t="shared" si="246"/>
        <v>67</v>
      </c>
      <c r="M402" s="265">
        <f t="shared" si="246"/>
        <v>70</v>
      </c>
      <c r="N402" s="265">
        <f t="shared" si="246"/>
        <v>67</v>
      </c>
      <c r="O402" s="265">
        <f t="shared" si="246"/>
        <v>70</v>
      </c>
      <c r="P402" s="265">
        <f t="shared" si="246"/>
        <v>68</v>
      </c>
      <c r="Q402" s="265">
        <f t="shared" si="246"/>
        <v>63</v>
      </c>
      <c r="R402" s="265">
        <f t="shared" si="246"/>
        <v>60</v>
      </c>
      <c r="S402" s="265">
        <f t="shared" si="246"/>
        <v>59</v>
      </c>
      <c r="T402" s="265">
        <f t="shared" si="246"/>
        <v>63</v>
      </c>
      <c r="U402" s="265">
        <f t="shared" si="246"/>
        <v>61</v>
      </c>
      <c r="V402" s="265">
        <f t="shared" si="246"/>
        <v>60</v>
      </c>
      <c r="W402" s="265">
        <f t="shared" si="246"/>
        <v>53</v>
      </c>
      <c r="X402" s="265">
        <f t="shared" si="246"/>
        <v>53</v>
      </c>
      <c r="Y402" s="265">
        <f t="shared" si="246"/>
        <v>58</v>
      </c>
      <c r="Z402" s="265">
        <f t="shared" si="246"/>
        <v>73</v>
      </c>
      <c r="AA402" s="265">
        <f t="shared" si="246"/>
        <v>73</v>
      </c>
      <c r="AB402" s="265">
        <f t="shared" si="246"/>
        <v>78</v>
      </c>
      <c r="AC402" s="265">
        <f t="shared" si="246"/>
        <v>72</v>
      </c>
      <c r="AD402" s="265">
        <f t="shared" si="246"/>
        <v>71</v>
      </c>
      <c r="AE402" s="265">
        <f t="shared" si="246"/>
        <v>65</v>
      </c>
      <c r="AF402" s="270"/>
      <c r="AG402" s="265">
        <f t="shared" si="246"/>
        <v>1896</v>
      </c>
      <c r="AH402" s="90">
        <f t="shared" si="246"/>
        <v>63.2</v>
      </c>
      <c r="AI402" s="265">
        <f t="shared" si="246"/>
        <v>78</v>
      </c>
      <c r="AJ402" s="277">
        <f t="shared" si="246"/>
        <v>53</v>
      </c>
      <c r="AK402" s="367"/>
      <c r="AL402" s="388"/>
    </row>
    <row r="403" spans="1:38" ht="13.8" thickBot="1" x14ac:dyDescent="0.3">
      <c r="A403" s="252" t="s">
        <v>6</v>
      </c>
      <c r="B403" s="278">
        <f t="shared" ref="B403:AE403" si="247">B401-B402</f>
        <v>-1</v>
      </c>
      <c r="C403" s="16">
        <f t="shared" si="247"/>
        <v>0</v>
      </c>
      <c r="D403" s="16">
        <f t="shared" si="247"/>
        <v>0</v>
      </c>
      <c r="E403" s="16">
        <f t="shared" si="247"/>
        <v>2</v>
      </c>
      <c r="F403" s="16">
        <f t="shared" si="247"/>
        <v>0</v>
      </c>
      <c r="G403" s="16">
        <f t="shared" si="247"/>
        <v>0</v>
      </c>
      <c r="H403" s="16">
        <f t="shared" si="247"/>
        <v>1</v>
      </c>
      <c r="I403" s="16">
        <f t="shared" si="247"/>
        <v>0</v>
      </c>
      <c r="J403" s="16">
        <f t="shared" si="247"/>
        <v>-3</v>
      </c>
      <c r="K403" s="16">
        <f t="shared" si="247"/>
        <v>1</v>
      </c>
      <c r="L403" s="16">
        <f t="shared" si="247"/>
        <v>-1</v>
      </c>
      <c r="M403" s="16">
        <f t="shared" si="247"/>
        <v>-3</v>
      </c>
      <c r="N403" s="16">
        <f t="shared" si="247"/>
        <v>3</v>
      </c>
      <c r="O403" s="16">
        <f t="shared" si="247"/>
        <v>0</v>
      </c>
      <c r="P403" s="16">
        <f t="shared" si="247"/>
        <v>2</v>
      </c>
      <c r="Q403" s="16">
        <f t="shared" si="247"/>
        <v>2</v>
      </c>
      <c r="R403" s="16">
        <f t="shared" si="247"/>
        <v>0</v>
      </c>
      <c r="S403" s="16">
        <f t="shared" si="247"/>
        <v>1</v>
      </c>
      <c r="T403" s="16">
        <f t="shared" si="247"/>
        <v>-3</v>
      </c>
      <c r="U403" s="16">
        <f t="shared" si="247"/>
        <v>-1</v>
      </c>
      <c r="V403" s="16">
        <f t="shared" si="247"/>
        <v>2</v>
      </c>
      <c r="W403" s="16">
        <f t="shared" si="247"/>
        <v>1</v>
      </c>
      <c r="X403" s="16">
        <f t="shared" si="247"/>
        <v>3</v>
      </c>
      <c r="Y403" s="254">
        <f t="shared" si="247"/>
        <v>2</v>
      </c>
      <c r="Z403" s="16">
        <f t="shared" si="247"/>
        <v>-8</v>
      </c>
      <c r="AA403" s="16">
        <f t="shared" si="247"/>
        <v>-3</v>
      </c>
      <c r="AB403" s="16">
        <f t="shared" si="247"/>
        <v>-6</v>
      </c>
      <c r="AC403" s="16">
        <f t="shared" si="247"/>
        <v>0</v>
      </c>
      <c r="AD403" s="16">
        <f t="shared" si="247"/>
        <v>1</v>
      </c>
      <c r="AE403" s="16">
        <f t="shared" si="247"/>
        <v>2</v>
      </c>
      <c r="AF403" s="63"/>
      <c r="AG403" s="264">
        <f>SUM(B403:AF403)</f>
        <v>-6</v>
      </c>
      <c r="AH403" s="153">
        <f>AVERAGE(B403:AF403)</f>
        <v>-0.2</v>
      </c>
      <c r="AI403" s="137">
        <f>MAX(B403:AF403)</f>
        <v>3</v>
      </c>
      <c r="AJ403" s="276">
        <f>MIN(B403:AF403)</f>
        <v>-8</v>
      </c>
      <c r="AK403" s="368">
        <f>AH403</f>
        <v>-0.2</v>
      </c>
      <c r="AL403" s="388" t="s">
        <v>119</v>
      </c>
    </row>
    <row r="404" spans="1:38" ht="15.6" x14ac:dyDescent="0.3">
      <c r="A404" s="280" t="s">
        <v>77</v>
      </c>
      <c r="B404" s="248">
        <v>1</v>
      </c>
      <c r="C404" s="256">
        <v>2</v>
      </c>
      <c r="D404" s="256">
        <v>3</v>
      </c>
      <c r="E404" s="256">
        <v>4</v>
      </c>
      <c r="F404" s="256">
        <v>5</v>
      </c>
      <c r="G404" s="256">
        <v>6</v>
      </c>
      <c r="H404" s="256">
        <v>7</v>
      </c>
      <c r="I404" s="256">
        <v>8</v>
      </c>
      <c r="J404" s="256">
        <v>9</v>
      </c>
      <c r="K404" s="256">
        <v>10</v>
      </c>
      <c r="L404" s="256">
        <v>11</v>
      </c>
      <c r="M404" s="256">
        <v>12</v>
      </c>
      <c r="N404" s="256">
        <v>13</v>
      </c>
      <c r="O404" s="256">
        <v>14</v>
      </c>
      <c r="P404" s="256">
        <v>15</v>
      </c>
      <c r="Q404" s="256">
        <v>16</v>
      </c>
      <c r="R404" s="256">
        <v>17</v>
      </c>
      <c r="S404" s="256">
        <v>18</v>
      </c>
      <c r="T404" s="256">
        <v>19</v>
      </c>
      <c r="U404" s="256">
        <v>20</v>
      </c>
      <c r="V404" s="256">
        <v>21</v>
      </c>
      <c r="W404" s="256">
        <v>22</v>
      </c>
      <c r="X404" s="256">
        <v>23</v>
      </c>
      <c r="Y404" s="256">
        <v>24</v>
      </c>
      <c r="Z404" s="256">
        <v>25</v>
      </c>
      <c r="AA404" s="256">
        <v>26</v>
      </c>
      <c r="AB404" s="256">
        <v>27</v>
      </c>
      <c r="AC404" s="256">
        <v>28</v>
      </c>
      <c r="AD404" s="256">
        <v>29</v>
      </c>
      <c r="AE404" s="256">
        <v>30</v>
      </c>
      <c r="AF404" s="256">
        <v>31</v>
      </c>
      <c r="AG404" s="257" t="s">
        <v>0</v>
      </c>
      <c r="AH404" s="257" t="s">
        <v>1</v>
      </c>
      <c r="AI404" s="258" t="s">
        <v>2</v>
      </c>
      <c r="AJ404" s="272" t="s">
        <v>3</v>
      </c>
      <c r="AK404" s="366"/>
      <c r="AL404" s="388"/>
    </row>
    <row r="405" spans="1:38" x14ac:dyDescent="0.25">
      <c r="A405" s="12" t="s">
        <v>7</v>
      </c>
      <c r="B405" s="251">
        <v>71</v>
      </c>
      <c r="C405" s="265">
        <v>74</v>
      </c>
      <c r="D405" s="265">
        <v>76</v>
      </c>
      <c r="E405" s="265">
        <v>72</v>
      </c>
      <c r="F405" s="265">
        <v>69</v>
      </c>
      <c r="G405" s="265">
        <v>67</v>
      </c>
      <c r="H405" s="265">
        <v>66</v>
      </c>
      <c r="I405" s="265">
        <v>68</v>
      </c>
      <c r="J405" s="265">
        <v>71</v>
      </c>
      <c r="K405" s="265">
        <v>65</v>
      </c>
      <c r="L405" s="265">
        <v>58</v>
      </c>
      <c r="M405" s="265">
        <v>60</v>
      </c>
      <c r="N405" s="265">
        <v>60</v>
      </c>
      <c r="O405" s="265">
        <v>69</v>
      </c>
      <c r="P405" s="265">
        <v>71</v>
      </c>
      <c r="Q405" s="265">
        <v>75</v>
      </c>
      <c r="R405" s="265">
        <v>70</v>
      </c>
      <c r="S405" s="265">
        <v>72</v>
      </c>
      <c r="T405" s="265">
        <v>72</v>
      </c>
      <c r="U405" s="265">
        <v>71</v>
      </c>
      <c r="V405" s="265">
        <v>75</v>
      </c>
      <c r="W405" s="265">
        <v>74</v>
      </c>
      <c r="X405" s="265">
        <v>73</v>
      </c>
      <c r="Y405" s="265">
        <v>70</v>
      </c>
      <c r="Z405" s="265">
        <v>71</v>
      </c>
      <c r="AA405" s="265">
        <v>74</v>
      </c>
      <c r="AB405" s="265">
        <v>74</v>
      </c>
      <c r="AC405" s="265">
        <v>73</v>
      </c>
      <c r="AD405" s="265">
        <v>74</v>
      </c>
      <c r="AE405" s="265">
        <v>74</v>
      </c>
      <c r="AF405" s="265">
        <v>73</v>
      </c>
      <c r="AG405" s="265">
        <f>AG$243</f>
        <v>1896</v>
      </c>
      <c r="AH405" s="90">
        <f>AH$243</f>
        <v>63.2</v>
      </c>
      <c r="AI405" s="265">
        <f>AI$243</f>
        <v>78</v>
      </c>
      <c r="AJ405" s="277">
        <f>AJ$243</f>
        <v>53</v>
      </c>
      <c r="AK405" s="367"/>
      <c r="AL405" s="388"/>
    </row>
    <row r="406" spans="1:38" x14ac:dyDescent="0.25">
      <c r="A406" t="s">
        <v>61</v>
      </c>
      <c r="B406" s="251">
        <f>B$253</f>
        <v>76</v>
      </c>
      <c r="C406" s="265">
        <f t="shared" ref="C406:AJ406" si="248">C$253</f>
        <v>75</v>
      </c>
      <c r="D406" s="265">
        <f t="shared" si="248"/>
        <v>72</v>
      </c>
      <c r="E406" s="265">
        <f t="shared" si="248"/>
        <v>72</v>
      </c>
      <c r="F406" s="265">
        <f t="shared" si="248"/>
        <v>68</v>
      </c>
      <c r="G406" s="265">
        <f t="shared" si="248"/>
        <v>65</v>
      </c>
      <c r="H406" s="265">
        <f t="shared" si="248"/>
        <v>65</v>
      </c>
      <c r="I406" s="265">
        <f t="shared" si="248"/>
        <v>64</v>
      </c>
      <c r="J406" s="265">
        <f t="shared" si="248"/>
        <v>70</v>
      </c>
      <c r="K406" s="265">
        <f t="shared" si="248"/>
        <v>64</v>
      </c>
      <c r="L406" s="265">
        <f t="shared" si="248"/>
        <v>55</v>
      </c>
      <c r="M406" s="265">
        <f t="shared" si="248"/>
        <v>57</v>
      </c>
      <c r="N406" s="265">
        <f t="shared" si="248"/>
        <v>59</v>
      </c>
      <c r="O406" s="265">
        <f t="shared" si="248"/>
        <v>65</v>
      </c>
      <c r="P406" s="265">
        <f t="shared" si="248"/>
        <v>73</v>
      </c>
      <c r="Q406" s="265">
        <f t="shared" si="248"/>
        <v>72</v>
      </c>
      <c r="R406" s="265">
        <f t="shared" si="248"/>
        <v>70</v>
      </c>
      <c r="S406" s="265">
        <f t="shared" si="248"/>
        <v>70</v>
      </c>
      <c r="T406" s="265">
        <f t="shared" si="248"/>
        <v>74</v>
      </c>
      <c r="U406" s="265">
        <f t="shared" si="248"/>
        <v>72</v>
      </c>
      <c r="V406" s="265">
        <f t="shared" si="248"/>
        <v>72</v>
      </c>
      <c r="W406" s="265">
        <f t="shared" si="248"/>
        <v>72</v>
      </c>
      <c r="X406" s="265">
        <f t="shared" si="248"/>
        <v>72</v>
      </c>
      <c r="Y406" s="265">
        <f t="shared" si="248"/>
        <v>68</v>
      </c>
      <c r="Z406" s="265">
        <f t="shared" si="248"/>
        <v>71</v>
      </c>
      <c r="AA406" s="265">
        <f t="shared" si="248"/>
        <v>73</v>
      </c>
      <c r="AB406" s="265">
        <f t="shared" si="248"/>
        <v>74</v>
      </c>
      <c r="AC406" s="265">
        <f t="shared" si="248"/>
        <v>73</v>
      </c>
      <c r="AD406" s="265">
        <f t="shared" si="248"/>
        <v>73</v>
      </c>
      <c r="AE406" s="265">
        <f t="shared" si="248"/>
        <v>73</v>
      </c>
      <c r="AF406" s="265">
        <f t="shared" si="248"/>
        <v>72</v>
      </c>
      <c r="AG406" s="265">
        <f t="shared" si="248"/>
        <v>2151</v>
      </c>
      <c r="AH406" s="90">
        <f t="shared" si="248"/>
        <v>69.387096774193552</v>
      </c>
      <c r="AI406" s="265">
        <f t="shared" si="248"/>
        <v>76</v>
      </c>
      <c r="AJ406" s="277">
        <f t="shared" si="248"/>
        <v>55</v>
      </c>
      <c r="AK406" s="367"/>
      <c r="AL406" s="388"/>
    </row>
    <row r="407" spans="1:38" ht="13.8" thickBot="1" x14ac:dyDescent="0.3">
      <c r="A407" s="252" t="s">
        <v>6</v>
      </c>
      <c r="B407" s="278">
        <f t="shared" ref="B407:AE407" si="249">B405-B406</f>
        <v>-5</v>
      </c>
      <c r="C407" s="16">
        <f t="shared" si="249"/>
        <v>-1</v>
      </c>
      <c r="D407" s="16">
        <f t="shared" si="249"/>
        <v>4</v>
      </c>
      <c r="E407" s="16">
        <f t="shared" si="249"/>
        <v>0</v>
      </c>
      <c r="F407" s="16">
        <f t="shared" si="249"/>
        <v>1</v>
      </c>
      <c r="G407" s="16">
        <f t="shared" si="249"/>
        <v>2</v>
      </c>
      <c r="H407" s="16">
        <f t="shared" si="249"/>
        <v>1</v>
      </c>
      <c r="I407" s="16">
        <f t="shared" si="249"/>
        <v>4</v>
      </c>
      <c r="J407" s="16">
        <f t="shared" si="249"/>
        <v>1</v>
      </c>
      <c r="K407" s="16">
        <f t="shared" si="249"/>
        <v>1</v>
      </c>
      <c r="L407" s="16">
        <f t="shared" si="249"/>
        <v>3</v>
      </c>
      <c r="M407" s="16">
        <f t="shared" si="249"/>
        <v>3</v>
      </c>
      <c r="N407" s="16">
        <f t="shared" si="249"/>
        <v>1</v>
      </c>
      <c r="O407" s="16">
        <f t="shared" si="249"/>
        <v>4</v>
      </c>
      <c r="P407" s="16">
        <f t="shared" si="249"/>
        <v>-2</v>
      </c>
      <c r="Q407" s="16">
        <f t="shared" si="249"/>
        <v>3</v>
      </c>
      <c r="R407" s="16">
        <f t="shared" si="249"/>
        <v>0</v>
      </c>
      <c r="S407" s="16">
        <f t="shared" si="249"/>
        <v>2</v>
      </c>
      <c r="T407" s="16">
        <f t="shared" si="249"/>
        <v>-2</v>
      </c>
      <c r="U407" s="16">
        <f t="shared" si="249"/>
        <v>-1</v>
      </c>
      <c r="V407" s="16">
        <f t="shared" si="249"/>
        <v>3</v>
      </c>
      <c r="W407" s="16">
        <f t="shared" si="249"/>
        <v>2</v>
      </c>
      <c r="X407" s="16">
        <f t="shared" si="249"/>
        <v>1</v>
      </c>
      <c r="Y407" s="254">
        <f t="shared" si="249"/>
        <v>2</v>
      </c>
      <c r="Z407" s="16">
        <f t="shared" si="249"/>
        <v>0</v>
      </c>
      <c r="AA407" s="16">
        <f t="shared" si="249"/>
        <v>1</v>
      </c>
      <c r="AB407" s="16">
        <f t="shared" si="249"/>
        <v>0</v>
      </c>
      <c r="AC407" s="16">
        <f t="shared" si="249"/>
        <v>0</v>
      </c>
      <c r="AD407" s="16">
        <f t="shared" si="249"/>
        <v>1</v>
      </c>
      <c r="AE407" s="16">
        <f t="shared" si="249"/>
        <v>1</v>
      </c>
      <c r="AF407" s="63"/>
      <c r="AG407" s="264">
        <f>SUM(B407:AF407)</f>
        <v>30</v>
      </c>
      <c r="AH407" s="153">
        <f>AVERAGE(B407:AF407)</f>
        <v>1</v>
      </c>
      <c r="AI407" s="137">
        <f>MAX(B407:AF407)</f>
        <v>4</v>
      </c>
      <c r="AJ407" s="276">
        <f>MIN(B407:AF407)</f>
        <v>-5</v>
      </c>
      <c r="AK407" s="368">
        <f>AH407</f>
        <v>1</v>
      </c>
      <c r="AL407" s="59" t="s">
        <v>120</v>
      </c>
    </row>
    <row r="408" spans="1:38" ht="15.6" x14ac:dyDescent="0.3">
      <c r="A408" s="280" t="s">
        <v>78</v>
      </c>
      <c r="B408" s="248">
        <v>1</v>
      </c>
      <c r="C408" s="256">
        <v>2</v>
      </c>
      <c r="D408" s="256">
        <v>3</v>
      </c>
      <c r="E408" s="256">
        <v>4</v>
      </c>
      <c r="F408" s="256">
        <v>5</v>
      </c>
      <c r="G408" s="256">
        <v>6</v>
      </c>
      <c r="H408" s="256">
        <v>7</v>
      </c>
      <c r="I408" s="256">
        <v>8</v>
      </c>
      <c r="J408" s="256">
        <v>9</v>
      </c>
      <c r="K408" s="256">
        <v>10</v>
      </c>
      <c r="L408" s="256">
        <v>11</v>
      </c>
      <c r="M408" s="256">
        <v>12</v>
      </c>
      <c r="N408" s="256">
        <v>13</v>
      </c>
      <c r="O408" s="256">
        <v>14</v>
      </c>
      <c r="P408" s="256">
        <v>15</v>
      </c>
      <c r="Q408" s="256">
        <v>16</v>
      </c>
      <c r="R408" s="256">
        <v>17</v>
      </c>
      <c r="S408" s="256">
        <v>18</v>
      </c>
      <c r="T408" s="256">
        <v>19</v>
      </c>
      <c r="U408" s="256">
        <v>20</v>
      </c>
      <c r="V408" s="256">
        <v>21</v>
      </c>
      <c r="W408" s="256">
        <v>22</v>
      </c>
      <c r="X408" s="256">
        <v>23</v>
      </c>
      <c r="Y408" s="256">
        <v>24</v>
      </c>
      <c r="Z408" s="256">
        <v>25</v>
      </c>
      <c r="AA408" s="256">
        <v>26</v>
      </c>
      <c r="AB408" s="256">
        <v>27</v>
      </c>
      <c r="AC408" s="256">
        <v>28</v>
      </c>
      <c r="AD408" s="256">
        <v>29</v>
      </c>
      <c r="AE408" s="256">
        <v>30</v>
      </c>
      <c r="AF408" s="256">
        <v>31</v>
      </c>
      <c r="AG408" s="257" t="s">
        <v>0</v>
      </c>
      <c r="AH408" s="257" t="s">
        <v>1</v>
      </c>
      <c r="AI408" s="258" t="s">
        <v>2</v>
      </c>
      <c r="AJ408" s="272" t="s">
        <v>3</v>
      </c>
      <c r="AK408" s="367"/>
      <c r="AL408" s="59"/>
    </row>
    <row r="409" spans="1:38" x14ac:dyDescent="0.25">
      <c r="A409" s="12" t="s">
        <v>7</v>
      </c>
      <c r="B409" s="251">
        <f>B$257</f>
        <v>72</v>
      </c>
      <c r="C409" s="265">
        <f t="shared" ref="C409:AJ409" si="250">C$257</f>
        <v>73</v>
      </c>
      <c r="D409" s="265">
        <f t="shared" si="250"/>
        <v>75</v>
      </c>
      <c r="E409" s="265">
        <f t="shared" si="250"/>
        <v>76</v>
      </c>
      <c r="F409" s="265">
        <f t="shared" si="250"/>
        <v>66</v>
      </c>
      <c r="G409" s="265">
        <f t="shared" si="250"/>
        <v>63</v>
      </c>
      <c r="H409" s="265">
        <f t="shared" si="250"/>
        <v>68</v>
      </c>
      <c r="I409" s="265">
        <f t="shared" si="250"/>
        <v>70</v>
      </c>
      <c r="J409" s="265">
        <f t="shared" si="250"/>
        <v>75</v>
      </c>
      <c r="K409" s="265">
        <f t="shared" si="250"/>
        <v>70</v>
      </c>
      <c r="L409" s="265">
        <f t="shared" si="250"/>
        <v>66</v>
      </c>
      <c r="M409" s="265">
        <f t="shared" si="250"/>
        <v>67</v>
      </c>
      <c r="N409" s="265">
        <f t="shared" si="250"/>
        <v>68</v>
      </c>
      <c r="O409" s="265">
        <f t="shared" si="250"/>
        <v>66</v>
      </c>
      <c r="P409" s="265">
        <f t="shared" si="250"/>
        <v>68</v>
      </c>
      <c r="Q409" s="265">
        <f t="shared" si="250"/>
        <v>66</v>
      </c>
      <c r="R409" s="265">
        <f t="shared" si="250"/>
        <v>70</v>
      </c>
      <c r="S409" s="265">
        <f t="shared" si="250"/>
        <v>70</v>
      </c>
      <c r="T409" s="265">
        <f t="shared" si="250"/>
        <v>74</v>
      </c>
      <c r="U409" s="265">
        <f t="shared" si="250"/>
        <v>68</v>
      </c>
      <c r="V409" s="265">
        <f t="shared" si="250"/>
        <v>65</v>
      </c>
      <c r="W409" s="265">
        <f t="shared" si="250"/>
        <v>65</v>
      </c>
      <c r="X409" s="265">
        <f t="shared" si="250"/>
        <v>70</v>
      </c>
      <c r="Y409" s="265">
        <f t="shared" si="250"/>
        <v>70</v>
      </c>
      <c r="Z409" s="265">
        <f t="shared" si="250"/>
        <v>70</v>
      </c>
      <c r="AA409" s="265">
        <f t="shared" si="250"/>
        <v>68</v>
      </c>
      <c r="AB409" s="265">
        <f t="shared" si="250"/>
        <v>67</v>
      </c>
      <c r="AC409" s="265">
        <f t="shared" si="250"/>
        <v>65</v>
      </c>
      <c r="AD409" s="265">
        <f t="shared" si="250"/>
        <v>66</v>
      </c>
      <c r="AE409" s="265">
        <f t="shared" si="250"/>
        <v>71</v>
      </c>
      <c r="AF409" s="265">
        <f t="shared" si="250"/>
        <v>73</v>
      </c>
      <c r="AG409" s="265">
        <f t="shared" si="250"/>
        <v>2141</v>
      </c>
      <c r="AH409" s="90">
        <f t="shared" si="250"/>
        <v>69.064516129032256</v>
      </c>
      <c r="AI409" s="265">
        <f t="shared" si="250"/>
        <v>76</v>
      </c>
      <c r="AJ409" s="277">
        <f t="shared" si="250"/>
        <v>63</v>
      </c>
      <c r="AK409" s="367"/>
      <c r="AL409" s="59"/>
    </row>
    <row r="410" spans="1:38" x14ac:dyDescent="0.25">
      <c r="A410" t="s">
        <v>61</v>
      </c>
      <c r="B410" s="251">
        <f>B$263</f>
        <v>70</v>
      </c>
      <c r="C410" s="265">
        <f t="shared" ref="C410:AJ410" si="251">C$263</f>
        <v>71</v>
      </c>
      <c r="D410" s="265">
        <f t="shared" si="251"/>
        <v>73</v>
      </c>
      <c r="E410" s="265">
        <f t="shared" si="251"/>
        <v>73</v>
      </c>
      <c r="F410" s="265">
        <f t="shared" si="251"/>
        <v>65</v>
      </c>
      <c r="G410" s="265">
        <f t="shared" si="251"/>
        <v>62</v>
      </c>
      <c r="H410" s="265">
        <f t="shared" si="251"/>
        <v>71</v>
      </c>
      <c r="I410" s="265">
        <f t="shared" si="251"/>
        <v>74</v>
      </c>
      <c r="J410" s="265">
        <f t="shared" si="251"/>
        <v>73</v>
      </c>
      <c r="K410" s="265">
        <f t="shared" si="251"/>
        <v>68</v>
      </c>
      <c r="L410" s="265">
        <f t="shared" si="251"/>
        <v>65</v>
      </c>
      <c r="M410" s="265">
        <f t="shared" si="251"/>
        <v>70</v>
      </c>
      <c r="N410" s="265">
        <f t="shared" si="251"/>
        <v>68</v>
      </c>
      <c r="O410" s="265">
        <f t="shared" si="251"/>
        <v>70</v>
      </c>
      <c r="P410" s="265">
        <f t="shared" si="251"/>
        <v>66</v>
      </c>
      <c r="Q410" s="265">
        <f t="shared" si="251"/>
        <v>67</v>
      </c>
      <c r="R410" s="265">
        <f t="shared" si="251"/>
        <v>63</v>
      </c>
      <c r="S410" s="265">
        <f t="shared" si="251"/>
        <v>68</v>
      </c>
      <c r="T410" s="265">
        <f t="shared" si="251"/>
        <v>73</v>
      </c>
      <c r="U410" s="265">
        <f t="shared" si="251"/>
        <v>72</v>
      </c>
      <c r="V410" s="265">
        <f t="shared" si="251"/>
        <v>68</v>
      </c>
      <c r="W410" s="265">
        <f t="shared" si="251"/>
        <v>60</v>
      </c>
      <c r="X410" s="265">
        <f t="shared" si="251"/>
        <v>69</v>
      </c>
      <c r="Y410" s="265">
        <f t="shared" si="251"/>
        <v>73</v>
      </c>
      <c r="Z410" s="265">
        <f t="shared" si="251"/>
        <v>69</v>
      </c>
      <c r="AA410" s="265">
        <f t="shared" si="251"/>
        <v>68</v>
      </c>
      <c r="AB410" s="265">
        <f t="shared" si="251"/>
        <v>67</v>
      </c>
      <c r="AC410" s="265">
        <f t="shared" si="251"/>
        <v>63</v>
      </c>
      <c r="AD410" s="265">
        <f t="shared" si="251"/>
        <v>63</v>
      </c>
      <c r="AE410" s="265">
        <f t="shared" si="251"/>
        <v>70</v>
      </c>
      <c r="AF410" s="265">
        <f t="shared" si="251"/>
        <v>69</v>
      </c>
      <c r="AG410" s="265">
        <f t="shared" si="251"/>
        <v>2121</v>
      </c>
      <c r="AH410" s="90">
        <f t="shared" si="251"/>
        <v>68.41935483870968</v>
      </c>
      <c r="AI410" s="265">
        <f t="shared" si="251"/>
        <v>74</v>
      </c>
      <c r="AJ410" s="277">
        <f t="shared" si="251"/>
        <v>60</v>
      </c>
      <c r="AK410" s="366"/>
      <c r="AL410" s="59"/>
    </row>
    <row r="411" spans="1:38" ht="13.8" thickBot="1" x14ac:dyDescent="0.3">
      <c r="A411" s="252" t="s">
        <v>6</v>
      </c>
      <c r="B411" s="278">
        <f t="shared" ref="B411:AF411" si="252">B409-B410</f>
        <v>2</v>
      </c>
      <c r="C411" s="16">
        <f t="shared" si="252"/>
        <v>2</v>
      </c>
      <c r="D411" s="16">
        <f t="shared" si="252"/>
        <v>2</v>
      </c>
      <c r="E411" s="16">
        <f t="shared" si="252"/>
        <v>3</v>
      </c>
      <c r="F411" s="16">
        <f t="shared" si="252"/>
        <v>1</v>
      </c>
      <c r="G411" s="16">
        <f t="shared" si="252"/>
        <v>1</v>
      </c>
      <c r="H411" s="16">
        <f t="shared" si="252"/>
        <v>-3</v>
      </c>
      <c r="I411" s="16">
        <f t="shared" si="252"/>
        <v>-4</v>
      </c>
      <c r="J411" s="16">
        <f t="shared" si="252"/>
        <v>2</v>
      </c>
      <c r="K411" s="16">
        <f t="shared" si="252"/>
        <v>2</v>
      </c>
      <c r="L411" s="16">
        <f t="shared" si="252"/>
        <v>1</v>
      </c>
      <c r="M411" s="16">
        <f t="shared" si="252"/>
        <v>-3</v>
      </c>
      <c r="N411" s="16">
        <f t="shared" si="252"/>
        <v>0</v>
      </c>
      <c r="O411" s="16">
        <f t="shared" si="252"/>
        <v>-4</v>
      </c>
      <c r="P411" s="16">
        <f t="shared" si="252"/>
        <v>2</v>
      </c>
      <c r="Q411" s="16">
        <f t="shared" si="252"/>
        <v>-1</v>
      </c>
      <c r="R411" s="16">
        <f t="shared" si="252"/>
        <v>7</v>
      </c>
      <c r="S411" s="16">
        <f t="shared" si="252"/>
        <v>2</v>
      </c>
      <c r="T411" s="16">
        <f t="shared" si="252"/>
        <v>1</v>
      </c>
      <c r="U411" s="16">
        <f t="shared" si="252"/>
        <v>-4</v>
      </c>
      <c r="V411" s="16">
        <f t="shared" si="252"/>
        <v>-3</v>
      </c>
      <c r="W411" s="16">
        <f t="shared" si="252"/>
        <v>5</v>
      </c>
      <c r="X411" s="16">
        <f t="shared" si="252"/>
        <v>1</v>
      </c>
      <c r="Y411" s="254">
        <f t="shared" si="252"/>
        <v>-3</v>
      </c>
      <c r="Z411" s="16">
        <f t="shared" si="252"/>
        <v>1</v>
      </c>
      <c r="AA411" s="16">
        <f t="shared" si="252"/>
        <v>0</v>
      </c>
      <c r="AB411" s="16">
        <f t="shared" si="252"/>
        <v>0</v>
      </c>
      <c r="AC411" s="16">
        <f t="shared" si="252"/>
        <v>2</v>
      </c>
      <c r="AD411" s="16">
        <f t="shared" si="252"/>
        <v>3</v>
      </c>
      <c r="AE411" s="16">
        <f t="shared" si="252"/>
        <v>1</v>
      </c>
      <c r="AF411" s="16">
        <f t="shared" si="252"/>
        <v>4</v>
      </c>
      <c r="AG411" s="264">
        <f>SUM(B411:AF411)</f>
        <v>20</v>
      </c>
      <c r="AH411" s="153">
        <f>AVERAGE(B411:AF411)</f>
        <v>0.64516129032258063</v>
      </c>
      <c r="AI411" s="137">
        <f>MAX(B411:AF411)</f>
        <v>7</v>
      </c>
      <c r="AJ411" s="276">
        <f>MIN(B411:AF411)</f>
        <v>-4</v>
      </c>
      <c r="AK411" s="368">
        <f>AH411</f>
        <v>0.64516129032258063</v>
      </c>
      <c r="AL411" s="59" t="s">
        <v>121</v>
      </c>
    </row>
    <row r="412" spans="1:38" ht="15.6" x14ac:dyDescent="0.3">
      <c r="A412" s="280" t="s">
        <v>79</v>
      </c>
      <c r="B412" s="248">
        <v>1</v>
      </c>
      <c r="C412" s="256">
        <v>2</v>
      </c>
      <c r="D412" s="256">
        <v>3</v>
      </c>
      <c r="E412" s="256">
        <v>4</v>
      </c>
      <c r="F412" s="256">
        <v>5</v>
      </c>
      <c r="G412" s="256">
        <v>6</v>
      </c>
      <c r="H412" s="256">
        <v>7</v>
      </c>
      <c r="I412" s="256">
        <v>8</v>
      </c>
      <c r="J412" s="256">
        <v>9</v>
      </c>
      <c r="K412" s="256">
        <v>10</v>
      </c>
      <c r="L412" s="256">
        <v>11</v>
      </c>
      <c r="M412" s="256">
        <v>12</v>
      </c>
      <c r="N412" s="256">
        <v>13</v>
      </c>
      <c r="O412" s="256">
        <v>14</v>
      </c>
      <c r="P412" s="256">
        <v>15</v>
      </c>
      <c r="Q412" s="256">
        <v>16</v>
      </c>
      <c r="R412" s="256">
        <v>17</v>
      </c>
      <c r="S412" s="256">
        <v>18</v>
      </c>
      <c r="T412" s="256">
        <v>19</v>
      </c>
      <c r="U412" s="256">
        <v>20</v>
      </c>
      <c r="V412" s="256">
        <v>21</v>
      </c>
      <c r="W412" s="256">
        <v>22</v>
      </c>
      <c r="X412" s="256">
        <v>23</v>
      </c>
      <c r="Y412" s="256">
        <v>24</v>
      </c>
      <c r="Z412" s="256">
        <v>25</v>
      </c>
      <c r="AA412" s="256">
        <v>26</v>
      </c>
      <c r="AB412" s="256">
        <v>27</v>
      </c>
      <c r="AC412" s="256">
        <v>28</v>
      </c>
      <c r="AD412" s="256">
        <v>29</v>
      </c>
      <c r="AE412" s="256">
        <v>30</v>
      </c>
      <c r="AF412" s="256">
        <v>31</v>
      </c>
      <c r="AG412" s="257" t="s">
        <v>0</v>
      </c>
      <c r="AH412" s="257" t="s">
        <v>1</v>
      </c>
      <c r="AI412" s="258" t="s">
        <v>2</v>
      </c>
      <c r="AJ412" s="272" t="s">
        <v>3</v>
      </c>
      <c r="AK412" s="367"/>
      <c r="AL412" s="59"/>
    </row>
    <row r="413" spans="1:38" x14ac:dyDescent="0.25">
      <c r="A413" s="12" t="s">
        <v>7</v>
      </c>
      <c r="B413" s="251">
        <f>B$267</f>
        <v>70</v>
      </c>
      <c r="C413" s="265">
        <f t="shared" ref="C413:AJ413" si="253">C$267</f>
        <v>74</v>
      </c>
      <c r="D413" s="265">
        <f t="shared" si="253"/>
        <v>73</v>
      </c>
      <c r="E413" s="265">
        <f t="shared" si="253"/>
        <v>73</v>
      </c>
      <c r="F413" s="265">
        <f t="shared" si="253"/>
        <v>74</v>
      </c>
      <c r="G413" s="265">
        <f t="shared" si="253"/>
        <v>70</v>
      </c>
      <c r="H413" s="265">
        <f t="shared" si="253"/>
        <v>70</v>
      </c>
      <c r="I413" s="265">
        <f t="shared" si="253"/>
        <v>62</v>
      </c>
      <c r="J413" s="265">
        <f t="shared" si="253"/>
        <v>55</v>
      </c>
      <c r="K413" s="265">
        <f t="shared" si="253"/>
        <v>54</v>
      </c>
      <c r="L413" s="265">
        <f t="shared" si="253"/>
        <v>52</v>
      </c>
      <c r="M413" s="265">
        <f t="shared" si="253"/>
        <v>47</v>
      </c>
      <c r="N413" s="265">
        <f t="shared" si="253"/>
        <v>48</v>
      </c>
      <c r="O413" s="265">
        <f t="shared" si="253"/>
        <v>55</v>
      </c>
      <c r="P413" s="265">
        <f t="shared" si="253"/>
        <v>65</v>
      </c>
      <c r="Q413" s="265">
        <f t="shared" si="253"/>
        <v>65</v>
      </c>
      <c r="R413" s="265">
        <f t="shared" si="253"/>
        <v>67</v>
      </c>
      <c r="S413" s="265">
        <f t="shared" si="253"/>
        <v>68</v>
      </c>
      <c r="T413" s="265">
        <f t="shared" si="253"/>
        <v>68</v>
      </c>
      <c r="U413" s="265">
        <f t="shared" si="253"/>
        <v>59</v>
      </c>
      <c r="V413" s="265">
        <f t="shared" si="253"/>
        <v>58</v>
      </c>
      <c r="W413" s="265">
        <f t="shared" si="253"/>
        <v>59</v>
      </c>
      <c r="X413" s="265">
        <f t="shared" si="253"/>
        <v>67</v>
      </c>
      <c r="Y413" s="265">
        <f t="shared" si="253"/>
        <v>65</v>
      </c>
      <c r="Z413" s="265">
        <f t="shared" si="253"/>
        <v>63</v>
      </c>
      <c r="AA413" s="265">
        <f t="shared" si="253"/>
        <v>58</v>
      </c>
      <c r="AB413" s="265">
        <f t="shared" si="253"/>
        <v>57</v>
      </c>
      <c r="AC413" s="265">
        <f t="shared" si="253"/>
        <v>50</v>
      </c>
      <c r="AD413" s="265">
        <f t="shared" si="253"/>
        <v>53</v>
      </c>
      <c r="AE413" s="265">
        <f t="shared" si="253"/>
        <v>53</v>
      </c>
      <c r="AF413" s="270"/>
      <c r="AG413" s="265">
        <f t="shared" si="253"/>
        <v>1852</v>
      </c>
      <c r="AH413" s="90">
        <f t="shared" si="253"/>
        <v>61.733333333333334</v>
      </c>
      <c r="AI413" s="265">
        <f t="shared" si="253"/>
        <v>74</v>
      </c>
      <c r="AJ413" s="277">
        <f t="shared" si="253"/>
        <v>47</v>
      </c>
      <c r="AK413" s="366"/>
      <c r="AL413" s="59"/>
    </row>
    <row r="414" spans="1:38" x14ac:dyDescent="0.25">
      <c r="A414" t="s">
        <v>61</v>
      </c>
      <c r="B414" s="251">
        <f>B$273</f>
        <v>72</v>
      </c>
      <c r="C414" s="265">
        <f t="shared" ref="C414:AJ414" si="254">C$273</f>
        <v>72</v>
      </c>
      <c r="D414" s="265">
        <f t="shared" si="254"/>
        <v>73</v>
      </c>
      <c r="E414" s="265">
        <f t="shared" si="254"/>
        <v>71</v>
      </c>
      <c r="F414" s="265">
        <f t="shared" si="254"/>
        <v>69</v>
      </c>
      <c r="G414" s="265">
        <f t="shared" si="254"/>
        <v>69</v>
      </c>
      <c r="H414" s="265">
        <f t="shared" si="254"/>
        <v>70</v>
      </c>
      <c r="I414" s="265">
        <f t="shared" si="254"/>
        <v>61</v>
      </c>
      <c r="J414" s="265">
        <f t="shared" si="254"/>
        <v>52</v>
      </c>
      <c r="K414" s="265">
        <f t="shared" si="254"/>
        <v>54</v>
      </c>
      <c r="L414" s="265">
        <f t="shared" si="254"/>
        <v>53</v>
      </c>
      <c r="M414" s="265">
        <f t="shared" si="254"/>
        <v>45</v>
      </c>
      <c r="N414" s="265">
        <f t="shared" si="254"/>
        <v>49</v>
      </c>
      <c r="O414" s="265">
        <f t="shared" si="254"/>
        <v>53</v>
      </c>
      <c r="P414" s="265">
        <f t="shared" si="254"/>
        <v>65</v>
      </c>
      <c r="Q414" s="265">
        <f t="shared" si="254"/>
        <v>67</v>
      </c>
      <c r="R414" s="265">
        <f t="shared" si="254"/>
        <v>62</v>
      </c>
      <c r="S414" s="265">
        <f t="shared" si="254"/>
        <v>63</v>
      </c>
      <c r="T414" s="265">
        <f t="shared" si="254"/>
        <v>63</v>
      </c>
      <c r="U414" s="265">
        <f t="shared" si="254"/>
        <v>58</v>
      </c>
      <c r="V414" s="265">
        <f t="shared" si="254"/>
        <v>57</v>
      </c>
      <c r="W414" s="265">
        <f t="shared" si="254"/>
        <v>58</v>
      </c>
      <c r="X414" s="265">
        <f t="shared" si="254"/>
        <v>67</v>
      </c>
      <c r="Y414" s="265">
        <f t="shared" si="254"/>
        <v>64</v>
      </c>
      <c r="Z414" s="265">
        <f t="shared" si="254"/>
        <v>56</v>
      </c>
      <c r="AA414" s="265">
        <f t="shared" si="254"/>
        <v>64</v>
      </c>
      <c r="AB414" s="265">
        <f t="shared" si="254"/>
        <v>60</v>
      </c>
      <c r="AC414" s="265">
        <f t="shared" si="254"/>
        <v>53</v>
      </c>
      <c r="AD414" s="265">
        <f t="shared" si="254"/>
        <v>50</v>
      </c>
      <c r="AE414" s="265">
        <f t="shared" si="254"/>
        <v>52</v>
      </c>
      <c r="AF414" s="270"/>
      <c r="AG414" s="265">
        <f t="shared" si="254"/>
        <v>1822</v>
      </c>
      <c r="AH414" s="90">
        <f t="shared" si="254"/>
        <v>60.733333333333334</v>
      </c>
      <c r="AI414" s="265">
        <f t="shared" si="254"/>
        <v>73</v>
      </c>
      <c r="AJ414" s="277">
        <f t="shared" si="254"/>
        <v>45</v>
      </c>
      <c r="AK414" s="366"/>
      <c r="AL414" s="59"/>
    </row>
    <row r="415" spans="1:38" ht="13.8" thickBot="1" x14ac:dyDescent="0.3">
      <c r="A415" s="252" t="s">
        <v>6</v>
      </c>
      <c r="B415" s="278">
        <f t="shared" ref="B415:AE415" si="255">B413-B414</f>
        <v>-2</v>
      </c>
      <c r="C415" s="16">
        <f t="shared" si="255"/>
        <v>2</v>
      </c>
      <c r="D415" s="16">
        <f t="shared" si="255"/>
        <v>0</v>
      </c>
      <c r="E415" s="16">
        <f t="shared" si="255"/>
        <v>2</v>
      </c>
      <c r="F415" s="16">
        <f t="shared" si="255"/>
        <v>5</v>
      </c>
      <c r="G415" s="16">
        <f t="shared" si="255"/>
        <v>1</v>
      </c>
      <c r="H415" s="16">
        <f t="shared" si="255"/>
        <v>0</v>
      </c>
      <c r="I415" s="16">
        <f t="shared" si="255"/>
        <v>1</v>
      </c>
      <c r="J415" s="16">
        <f t="shared" si="255"/>
        <v>3</v>
      </c>
      <c r="K415" s="16">
        <f t="shared" si="255"/>
        <v>0</v>
      </c>
      <c r="L415" s="16">
        <f t="shared" si="255"/>
        <v>-1</v>
      </c>
      <c r="M415" s="16">
        <f t="shared" si="255"/>
        <v>2</v>
      </c>
      <c r="N415" s="16">
        <f t="shared" si="255"/>
        <v>-1</v>
      </c>
      <c r="O415" s="16">
        <f t="shared" si="255"/>
        <v>2</v>
      </c>
      <c r="P415" s="16">
        <f t="shared" si="255"/>
        <v>0</v>
      </c>
      <c r="Q415" s="16">
        <f t="shared" si="255"/>
        <v>-2</v>
      </c>
      <c r="R415" s="16">
        <f t="shared" si="255"/>
        <v>5</v>
      </c>
      <c r="S415" s="16">
        <f t="shared" si="255"/>
        <v>5</v>
      </c>
      <c r="T415" s="16">
        <f t="shared" si="255"/>
        <v>5</v>
      </c>
      <c r="U415" s="16">
        <f t="shared" si="255"/>
        <v>1</v>
      </c>
      <c r="V415" s="16">
        <f t="shared" si="255"/>
        <v>1</v>
      </c>
      <c r="W415" s="16">
        <f t="shared" si="255"/>
        <v>1</v>
      </c>
      <c r="X415" s="16">
        <f t="shared" si="255"/>
        <v>0</v>
      </c>
      <c r="Y415" s="254">
        <f t="shared" si="255"/>
        <v>1</v>
      </c>
      <c r="Z415" s="16">
        <f t="shared" si="255"/>
        <v>7</v>
      </c>
      <c r="AA415" s="16">
        <f t="shared" si="255"/>
        <v>-6</v>
      </c>
      <c r="AB415" s="16">
        <f t="shared" si="255"/>
        <v>-3</v>
      </c>
      <c r="AC415" s="16">
        <f t="shared" si="255"/>
        <v>-3</v>
      </c>
      <c r="AD415" s="16">
        <f t="shared" si="255"/>
        <v>3</v>
      </c>
      <c r="AE415" s="16">
        <f t="shared" si="255"/>
        <v>1</v>
      </c>
      <c r="AF415" s="63"/>
      <c r="AG415" s="264">
        <f>SUM(B415:AF415)</f>
        <v>30</v>
      </c>
      <c r="AH415" s="153">
        <f>AVERAGE(B415:AF415)</f>
        <v>1</v>
      </c>
      <c r="AI415" s="137">
        <f>MAX(B415:AF415)</f>
        <v>7</v>
      </c>
      <c r="AJ415" s="276">
        <f>MIN(B415:AF415)</f>
        <v>-6</v>
      </c>
      <c r="AK415" s="368">
        <f>AH415</f>
        <v>1</v>
      </c>
      <c r="AL415" s="59" t="s">
        <v>122</v>
      </c>
    </row>
    <row r="416" spans="1:38" ht="15.6" x14ac:dyDescent="0.3">
      <c r="A416" s="280" t="s">
        <v>80</v>
      </c>
      <c r="B416" s="248">
        <v>1</v>
      </c>
      <c r="C416" s="256">
        <v>2</v>
      </c>
      <c r="D416" s="256">
        <v>3</v>
      </c>
      <c r="E416" s="256">
        <v>4</v>
      </c>
      <c r="F416" s="256">
        <v>5</v>
      </c>
      <c r="G416" s="256">
        <v>6</v>
      </c>
      <c r="H416" s="256">
        <v>7</v>
      </c>
      <c r="I416" s="256">
        <v>8</v>
      </c>
      <c r="J416" s="256">
        <v>9</v>
      </c>
      <c r="K416" s="256">
        <v>10</v>
      </c>
      <c r="L416" s="256">
        <v>11</v>
      </c>
      <c r="M416" s="256">
        <v>12</v>
      </c>
      <c r="N416" s="256">
        <v>13</v>
      </c>
      <c r="O416" s="256">
        <v>14</v>
      </c>
      <c r="P416" s="256">
        <v>15</v>
      </c>
      <c r="Q416" s="256">
        <v>16</v>
      </c>
      <c r="R416" s="256">
        <v>17</v>
      </c>
      <c r="S416" s="256">
        <v>18</v>
      </c>
      <c r="T416" s="256">
        <v>19</v>
      </c>
      <c r="U416" s="256">
        <v>20</v>
      </c>
      <c r="V416" s="256">
        <v>21</v>
      </c>
      <c r="W416" s="256">
        <v>22</v>
      </c>
      <c r="X416" s="256">
        <v>23</v>
      </c>
      <c r="Y416" s="256">
        <v>24</v>
      </c>
      <c r="Z416" s="256">
        <v>25</v>
      </c>
      <c r="AA416" s="256">
        <v>26</v>
      </c>
      <c r="AB416" s="256">
        <v>27</v>
      </c>
      <c r="AC416" s="256">
        <v>28</v>
      </c>
      <c r="AD416" s="256">
        <v>29</v>
      </c>
      <c r="AE416" s="256">
        <v>30</v>
      </c>
      <c r="AF416" s="256">
        <v>31</v>
      </c>
      <c r="AG416" s="257" t="s">
        <v>0</v>
      </c>
      <c r="AH416" s="257" t="s">
        <v>1</v>
      </c>
      <c r="AI416" s="258" t="s">
        <v>2</v>
      </c>
      <c r="AJ416" s="272" t="s">
        <v>3</v>
      </c>
      <c r="AK416" s="367"/>
      <c r="AL416" s="59"/>
    </row>
    <row r="417" spans="1:38" x14ac:dyDescent="0.25">
      <c r="A417" s="12" t="s">
        <v>7</v>
      </c>
      <c r="B417" s="251">
        <f>B$277</f>
        <v>55</v>
      </c>
      <c r="C417" s="265">
        <f t="shared" ref="C417:AJ417" si="256">C$277</f>
        <v>60</v>
      </c>
      <c r="D417" s="265">
        <f t="shared" si="256"/>
        <v>60</v>
      </c>
      <c r="E417" s="265">
        <f t="shared" si="256"/>
        <v>60</v>
      </c>
      <c r="F417" s="265">
        <f t="shared" si="256"/>
        <v>60</v>
      </c>
      <c r="G417" s="265">
        <f t="shared" si="256"/>
        <v>65</v>
      </c>
      <c r="H417" s="265">
        <f t="shared" si="256"/>
        <v>65</v>
      </c>
      <c r="I417" s="265">
        <f t="shared" si="256"/>
        <v>56</v>
      </c>
      <c r="J417" s="265">
        <f t="shared" si="256"/>
        <v>66</v>
      </c>
      <c r="K417" s="265">
        <f t="shared" si="256"/>
        <v>60</v>
      </c>
      <c r="L417" s="265">
        <f t="shared" si="256"/>
        <v>60</v>
      </c>
      <c r="M417" s="265">
        <f t="shared" si="256"/>
        <v>46</v>
      </c>
      <c r="N417" s="265">
        <f t="shared" si="256"/>
        <v>55</v>
      </c>
      <c r="O417" s="265">
        <f t="shared" si="256"/>
        <v>55</v>
      </c>
      <c r="P417" s="265">
        <f t="shared" si="256"/>
        <v>45</v>
      </c>
      <c r="Q417" s="265">
        <f t="shared" si="256"/>
        <v>36</v>
      </c>
      <c r="R417" s="265">
        <f t="shared" si="256"/>
        <v>38</v>
      </c>
      <c r="S417" s="265">
        <f t="shared" si="256"/>
        <v>51</v>
      </c>
      <c r="T417" s="265">
        <f t="shared" si="256"/>
        <v>47</v>
      </c>
      <c r="U417" s="265">
        <f t="shared" si="256"/>
        <v>40</v>
      </c>
      <c r="V417" s="265">
        <f t="shared" si="256"/>
        <v>50</v>
      </c>
      <c r="W417" s="265">
        <f t="shared" si="256"/>
        <v>50</v>
      </c>
      <c r="X417" s="265">
        <f t="shared" si="256"/>
        <v>40</v>
      </c>
      <c r="Y417" s="265">
        <f t="shared" si="256"/>
        <v>36</v>
      </c>
      <c r="Z417" s="265">
        <f t="shared" si="256"/>
        <v>44</v>
      </c>
      <c r="AA417" s="265">
        <f t="shared" si="256"/>
        <v>55</v>
      </c>
      <c r="AB417" s="265">
        <f t="shared" si="256"/>
        <v>37</v>
      </c>
      <c r="AC417" s="265">
        <f t="shared" si="256"/>
        <v>32</v>
      </c>
      <c r="AD417" s="265">
        <f t="shared" si="256"/>
        <v>40</v>
      </c>
      <c r="AE417" s="265">
        <f t="shared" si="256"/>
        <v>49</v>
      </c>
      <c r="AF417" s="265">
        <f t="shared" si="256"/>
        <v>50</v>
      </c>
      <c r="AG417" s="265">
        <f t="shared" si="256"/>
        <v>1563</v>
      </c>
      <c r="AH417" s="90">
        <f t="shared" si="256"/>
        <v>50.41935483870968</v>
      </c>
      <c r="AI417" s="265">
        <f t="shared" si="256"/>
        <v>66</v>
      </c>
      <c r="AJ417" s="277">
        <f t="shared" si="256"/>
        <v>32</v>
      </c>
      <c r="AK417" s="366"/>
      <c r="AL417" s="59"/>
    </row>
    <row r="418" spans="1:38" x14ac:dyDescent="0.25">
      <c r="A418" t="s">
        <v>61</v>
      </c>
      <c r="B418" s="251">
        <f>B$283</f>
        <v>57</v>
      </c>
      <c r="C418" s="265">
        <f t="shared" ref="C418:AJ418" si="257">C$283</f>
        <v>68</v>
      </c>
      <c r="D418" s="265">
        <f t="shared" si="257"/>
        <v>72</v>
      </c>
      <c r="E418" s="265">
        <f t="shared" si="257"/>
        <v>72</v>
      </c>
      <c r="F418" s="265">
        <f t="shared" si="257"/>
        <v>72</v>
      </c>
      <c r="G418" s="265">
        <f t="shared" si="257"/>
        <v>61</v>
      </c>
      <c r="H418" s="265">
        <f t="shared" si="257"/>
        <v>54</v>
      </c>
      <c r="I418" s="265">
        <f t="shared" si="257"/>
        <v>58</v>
      </c>
      <c r="J418" s="265">
        <f t="shared" si="257"/>
        <v>61</v>
      </c>
      <c r="K418" s="265">
        <f t="shared" si="257"/>
        <v>58</v>
      </c>
      <c r="L418" s="265">
        <f t="shared" si="257"/>
        <v>53</v>
      </c>
      <c r="M418" s="265">
        <f t="shared" si="257"/>
        <v>54</v>
      </c>
      <c r="N418" s="265">
        <f t="shared" si="257"/>
        <v>43</v>
      </c>
      <c r="O418" s="265">
        <f t="shared" si="257"/>
        <v>52</v>
      </c>
      <c r="P418" s="265">
        <f t="shared" si="257"/>
        <v>42</v>
      </c>
      <c r="Q418" s="265">
        <f t="shared" si="257"/>
        <v>34</v>
      </c>
      <c r="R418" s="265">
        <f t="shared" si="257"/>
        <v>36</v>
      </c>
      <c r="S418" s="265">
        <f t="shared" si="257"/>
        <v>48</v>
      </c>
      <c r="T418" s="265">
        <f t="shared" si="257"/>
        <v>48</v>
      </c>
      <c r="U418" s="265">
        <f t="shared" si="257"/>
        <v>39</v>
      </c>
      <c r="V418" s="265">
        <f t="shared" si="257"/>
        <v>47</v>
      </c>
      <c r="W418" s="265">
        <f t="shared" si="257"/>
        <v>45</v>
      </c>
      <c r="X418" s="265">
        <f t="shared" si="257"/>
        <v>39</v>
      </c>
      <c r="Y418" s="265">
        <f t="shared" si="257"/>
        <v>34</v>
      </c>
      <c r="Z418" s="265">
        <f t="shared" si="257"/>
        <v>42</v>
      </c>
      <c r="AA418" s="265">
        <f t="shared" si="257"/>
        <v>47</v>
      </c>
      <c r="AB418" s="265">
        <f t="shared" si="257"/>
        <v>35</v>
      </c>
      <c r="AC418" s="265">
        <f t="shared" si="257"/>
        <v>30</v>
      </c>
      <c r="AD418" s="265">
        <f t="shared" si="257"/>
        <v>38</v>
      </c>
      <c r="AE418" s="265">
        <f t="shared" si="257"/>
        <v>48</v>
      </c>
      <c r="AF418" s="265">
        <f t="shared" si="257"/>
        <v>41</v>
      </c>
      <c r="AG418" s="265">
        <f t="shared" si="257"/>
        <v>1528</v>
      </c>
      <c r="AH418" s="90">
        <f t="shared" si="257"/>
        <v>49.29032258064516</v>
      </c>
      <c r="AI418" s="265">
        <f t="shared" si="257"/>
        <v>72</v>
      </c>
      <c r="AJ418" s="277">
        <f t="shared" si="257"/>
        <v>30</v>
      </c>
      <c r="AK418" s="367"/>
      <c r="AL418" s="59"/>
    </row>
    <row r="419" spans="1:38" ht="13.8" thickBot="1" x14ac:dyDescent="0.3">
      <c r="A419" s="252" t="s">
        <v>6</v>
      </c>
      <c r="B419" s="278">
        <f t="shared" ref="B419:AF419" si="258">B417-B418</f>
        <v>-2</v>
      </c>
      <c r="C419" s="16">
        <f t="shared" si="258"/>
        <v>-8</v>
      </c>
      <c r="D419" s="16">
        <f t="shared" si="258"/>
        <v>-12</v>
      </c>
      <c r="E419" s="16">
        <f t="shared" si="258"/>
        <v>-12</v>
      </c>
      <c r="F419" s="16">
        <f t="shared" si="258"/>
        <v>-12</v>
      </c>
      <c r="G419" s="16">
        <f t="shared" si="258"/>
        <v>4</v>
      </c>
      <c r="H419" s="16">
        <f t="shared" si="258"/>
        <v>11</v>
      </c>
      <c r="I419" s="16">
        <f t="shared" si="258"/>
        <v>-2</v>
      </c>
      <c r="J419" s="16">
        <f t="shared" si="258"/>
        <v>5</v>
      </c>
      <c r="K419" s="16">
        <f t="shared" si="258"/>
        <v>2</v>
      </c>
      <c r="L419" s="16">
        <f t="shared" si="258"/>
        <v>7</v>
      </c>
      <c r="M419" s="16">
        <f t="shared" si="258"/>
        <v>-8</v>
      </c>
      <c r="N419" s="16">
        <f t="shared" si="258"/>
        <v>12</v>
      </c>
      <c r="O419" s="16">
        <f t="shared" si="258"/>
        <v>3</v>
      </c>
      <c r="P419" s="16">
        <f t="shared" si="258"/>
        <v>3</v>
      </c>
      <c r="Q419" s="16">
        <f t="shared" si="258"/>
        <v>2</v>
      </c>
      <c r="R419" s="16">
        <f t="shared" si="258"/>
        <v>2</v>
      </c>
      <c r="S419" s="16">
        <f t="shared" si="258"/>
        <v>3</v>
      </c>
      <c r="T419" s="16">
        <f t="shared" si="258"/>
        <v>-1</v>
      </c>
      <c r="U419" s="16">
        <f t="shared" si="258"/>
        <v>1</v>
      </c>
      <c r="V419" s="16">
        <f t="shared" si="258"/>
        <v>3</v>
      </c>
      <c r="W419" s="16">
        <f t="shared" si="258"/>
        <v>5</v>
      </c>
      <c r="X419" s="16">
        <f t="shared" si="258"/>
        <v>1</v>
      </c>
      <c r="Y419" s="254">
        <f t="shared" si="258"/>
        <v>2</v>
      </c>
      <c r="Z419" s="16">
        <f t="shared" si="258"/>
        <v>2</v>
      </c>
      <c r="AA419" s="16">
        <f t="shared" si="258"/>
        <v>8</v>
      </c>
      <c r="AB419" s="16">
        <f t="shared" si="258"/>
        <v>2</v>
      </c>
      <c r="AC419" s="16">
        <f t="shared" si="258"/>
        <v>2</v>
      </c>
      <c r="AD419" s="16">
        <f t="shared" si="258"/>
        <v>2</v>
      </c>
      <c r="AE419" s="16">
        <f t="shared" si="258"/>
        <v>1</v>
      </c>
      <c r="AF419" s="16">
        <f t="shared" si="258"/>
        <v>9</v>
      </c>
      <c r="AG419" s="264">
        <f>SUM(B419:AF419)</f>
        <v>35</v>
      </c>
      <c r="AH419" s="153">
        <f>AVERAGE(B419:AF419)</f>
        <v>1.1290322580645162</v>
      </c>
      <c r="AI419" s="137">
        <f>MAX(B419:AF419)</f>
        <v>12</v>
      </c>
      <c r="AJ419" s="276">
        <f>MIN(B419:AF419)</f>
        <v>-12</v>
      </c>
      <c r="AK419" s="368">
        <f>AH419</f>
        <v>1.1290322580645162</v>
      </c>
      <c r="AL419" s="59" t="s">
        <v>123</v>
      </c>
    </row>
    <row r="420" spans="1:38" ht="15.6" x14ac:dyDescent="0.3">
      <c r="A420" s="280" t="s">
        <v>81</v>
      </c>
      <c r="B420" s="248">
        <v>1</v>
      </c>
      <c r="C420" s="256">
        <v>2</v>
      </c>
      <c r="D420" s="256">
        <v>3</v>
      </c>
      <c r="E420" s="256">
        <v>4</v>
      </c>
      <c r="F420" s="256">
        <v>5</v>
      </c>
      <c r="G420" s="256">
        <v>6</v>
      </c>
      <c r="H420" s="256">
        <v>7</v>
      </c>
      <c r="I420" s="256">
        <v>8</v>
      </c>
      <c r="J420" s="256">
        <v>9</v>
      </c>
      <c r="K420" s="256">
        <v>10</v>
      </c>
      <c r="L420" s="256">
        <v>11</v>
      </c>
      <c r="M420" s="256">
        <v>12</v>
      </c>
      <c r="N420" s="256">
        <v>13</v>
      </c>
      <c r="O420" s="256">
        <v>14</v>
      </c>
      <c r="P420" s="256">
        <v>15</v>
      </c>
      <c r="Q420" s="256">
        <v>16</v>
      </c>
      <c r="R420" s="256">
        <v>17</v>
      </c>
      <c r="S420" s="256">
        <v>18</v>
      </c>
      <c r="T420" s="256">
        <v>19</v>
      </c>
      <c r="U420" s="256">
        <v>20</v>
      </c>
      <c r="V420" s="256">
        <v>21</v>
      </c>
      <c r="W420" s="256">
        <v>22</v>
      </c>
      <c r="X420" s="256">
        <v>23</v>
      </c>
      <c r="Y420" s="256">
        <v>24</v>
      </c>
      <c r="Z420" s="256">
        <v>25</v>
      </c>
      <c r="AA420" s="256">
        <v>26</v>
      </c>
      <c r="AB420" s="256">
        <v>27</v>
      </c>
      <c r="AC420" s="256">
        <v>28</v>
      </c>
      <c r="AD420" s="256">
        <v>29</v>
      </c>
      <c r="AE420" s="256">
        <v>30</v>
      </c>
      <c r="AF420" s="256">
        <v>31</v>
      </c>
      <c r="AG420" s="257" t="s">
        <v>0</v>
      </c>
      <c r="AH420" s="257" t="s">
        <v>1</v>
      </c>
      <c r="AI420" s="258" t="s">
        <v>2</v>
      </c>
      <c r="AJ420" s="272" t="s">
        <v>3</v>
      </c>
      <c r="AK420" s="366"/>
      <c r="AL420" s="59"/>
    </row>
    <row r="421" spans="1:38" x14ac:dyDescent="0.25">
      <c r="A421" s="12" t="s">
        <v>7</v>
      </c>
      <c r="B421" s="251">
        <f>B$287</f>
        <v>36</v>
      </c>
      <c r="C421" s="265">
        <f t="shared" ref="C421:AJ421" si="259">C$287</f>
        <v>35</v>
      </c>
      <c r="D421" s="265">
        <f t="shared" si="259"/>
        <v>40</v>
      </c>
      <c r="E421" s="265">
        <f t="shared" si="259"/>
        <v>38</v>
      </c>
      <c r="F421" s="265">
        <f t="shared" si="259"/>
        <v>42</v>
      </c>
      <c r="G421" s="265">
        <f t="shared" si="259"/>
        <v>44</v>
      </c>
      <c r="H421" s="265">
        <f t="shared" si="259"/>
        <v>35</v>
      </c>
      <c r="I421" s="265">
        <f t="shared" si="259"/>
        <v>36</v>
      </c>
      <c r="J421" s="265">
        <f t="shared" si="259"/>
        <v>47</v>
      </c>
      <c r="K421" s="265">
        <f t="shared" si="259"/>
        <v>55</v>
      </c>
      <c r="L421" s="265">
        <f t="shared" si="259"/>
        <v>45</v>
      </c>
      <c r="M421" s="265">
        <f t="shared" si="259"/>
        <v>36</v>
      </c>
      <c r="N421" s="265">
        <f t="shared" si="259"/>
        <v>40</v>
      </c>
      <c r="O421" s="265">
        <f t="shared" si="259"/>
        <v>45</v>
      </c>
      <c r="P421" s="265">
        <f t="shared" si="259"/>
        <v>31</v>
      </c>
      <c r="Q421" s="265">
        <f t="shared" si="259"/>
        <v>36</v>
      </c>
      <c r="R421" s="265">
        <f t="shared" si="259"/>
        <v>40</v>
      </c>
      <c r="S421" s="265">
        <f t="shared" si="259"/>
        <v>45</v>
      </c>
      <c r="T421" s="265">
        <f t="shared" si="259"/>
        <v>43</v>
      </c>
      <c r="U421" s="265">
        <f t="shared" si="259"/>
        <v>37</v>
      </c>
      <c r="V421" s="265">
        <f t="shared" si="259"/>
        <v>29</v>
      </c>
      <c r="W421" s="265">
        <f t="shared" si="259"/>
        <v>33</v>
      </c>
      <c r="X421" s="265">
        <f t="shared" si="259"/>
        <v>42</v>
      </c>
      <c r="Y421" s="265">
        <f t="shared" si="259"/>
        <v>28</v>
      </c>
      <c r="Z421" s="265">
        <f t="shared" si="259"/>
        <v>22</v>
      </c>
      <c r="AA421" s="265">
        <f t="shared" si="259"/>
        <v>29</v>
      </c>
      <c r="AB421" s="265">
        <f t="shared" si="259"/>
        <v>25</v>
      </c>
      <c r="AC421" s="265">
        <f t="shared" si="259"/>
        <v>27</v>
      </c>
      <c r="AD421" s="265">
        <f t="shared" si="259"/>
        <v>28</v>
      </c>
      <c r="AE421" s="265">
        <f t="shared" si="259"/>
        <v>35</v>
      </c>
      <c r="AF421" s="280"/>
      <c r="AG421" s="265">
        <f t="shared" si="259"/>
        <v>1104</v>
      </c>
      <c r="AH421" s="90">
        <f t="shared" si="259"/>
        <v>36.799999999999997</v>
      </c>
      <c r="AI421" s="265">
        <f t="shared" si="259"/>
        <v>55</v>
      </c>
      <c r="AJ421" s="277">
        <f t="shared" si="259"/>
        <v>22</v>
      </c>
      <c r="AK421" s="367"/>
      <c r="AL421" s="59"/>
    </row>
    <row r="422" spans="1:38" x14ac:dyDescent="0.25">
      <c r="A422" t="s">
        <v>61</v>
      </c>
      <c r="B422" s="251">
        <f>B$293</f>
        <v>33</v>
      </c>
      <c r="C422" s="265">
        <f t="shared" ref="C422:AJ422" si="260">C$293</f>
        <v>38</v>
      </c>
      <c r="D422" s="265">
        <f t="shared" si="260"/>
        <v>39</v>
      </c>
      <c r="E422" s="265">
        <f t="shared" si="260"/>
        <v>38</v>
      </c>
      <c r="F422" s="265">
        <f t="shared" si="260"/>
        <v>40</v>
      </c>
      <c r="G422" s="265">
        <f t="shared" si="260"/>
        <v>47</v>
      </c>
      <c r="H422" s="265">
        <f t="shared" si="260"/>
        <v>34</v>
      </c>
      <c r="I422" s="265">
        <f t="shared" si="260"/>
        <v>34</v>
      </c>
      <c r="J422" s="265">
        <f t="shared" si="260"/>
        <v>48</v>
      </c>
      <c r="K422" s="265">
        <f t="shared" si="260"/>
        <v>61</v>
      </c>
      <c r="L422" s="265">
        <f t="shared" si="260"/>
        <v>39</v>
      </c>
      <c r="M422" s="265">
        <f t="shared" si="260"/>
        <v>33</v>
      </c>
      <c r="N422" s="265">
        <f t="shared" si="260"/>
        <v>37</v>
      </c>
      <c r="O422" s="265">
        <f t="shared" si="260"/>
        <v>45</v>
      </c>
      <c r="P422" s="265">
        <f t="shared" si="260"/>
        <v>29</v>
      </c>
      <c r="Q422" s="265">
        <f t="shared" si="260"/>
        <v>34</v>
      </c>
      <c r="R422" s="265">
        <f t="shared" si="260"/>
        <v>43</v>
      </c>
      <c r="S422" s="265">
        <f t="shared" si="260"/>
        <v>44</v>
      </c>
      <c r="T422" s="265">
        <f t="shared" si="260"/>
        <v>43</v>
      </c>
      <c r="U422" s="265">
        <f t="shared" si="260"/>
        <v>39</v>
      </c>
      <c r="V422" s="265">
        <f t="shared" si="260"/>
        <v>28</v>
      </c>
      <c r="W422" s="265">
        <f t="shared" si="260"/>
        <v>39</v>
      </c>
      <c r="X422" s="265">
        <f t="shared" si="260"/>
        <v>35</v>
      </c>
      <c r="Y422" s="265">
        <f t="shared" si="260"/>
        <v>32</v>
      </c>
      <c r="Z422" s="265">
        <f t="shared" si="260"/>
        <v>20</v>
      </c>
      <c r="AA422" s="265">
        <f t="shared" si="260"/>
        <v>27</v>
      </c>
      <c r="AB422" s="265">
        <f t="shared" si="260"/>
        <v>23</v>
      </c>
      <c r="AC422" s="265">
        <f t="shared" si="260"/>
        <v>20</v>
      </c>
      <c r="AD422" s="265">
        <f t="shared" si="260"/>
        <v>34</v>
      </c>
      <c r="AE422" s="265">
        <f t="shared" si="260"/>
        <v>33</v>
      </c>
      <c r="AF422" s="280"/>
      <c r="AG422" s="265">
        <f t="shared" si="260"/>
        <v>1089</v>
      </c>
      <c r="AH422" s="90">
        <f t="shared" si="260"/>
        <v>36.299999999999997</v>
      </c>
      <c r="AI422" s="265">
        <f t="shared" si="260"/>
        <v>61</v>
      </c>
      <c r="AJ422" s="277">
        <f t="shared" si="260"/>
        <v>20</v>
      </c>
      <c r="AK422" s="367"/>
      <c r="AL422" s="59"/>
    </row>
    <row r="423" spans="1:38" ht="13.8" thickBot="1" x14ac:dyDescent="0.3">
      <c r="A423" s="252" t="s">
        <v>6</v>
      </c>
      <c r="B423" s="278">
        <f t="shared" ref="B423:AE423" si="261">B421-B422</f>
        <v>3</v>
      </c>
      <c r="C423" s="16">
        <f t="shared" si="261"/>
        <v>-3</v>
      </c>
      <c r="D423" s="16">
        <f t="shared" si="261"/>
        <v>1</v>
      </c>
      <c r="E423" s="16">
        <f t="shared" si="261"/>
        <v>0</v>
      </c>
      <c r="F423" s="16">
        <f t="shared" si="261"/>
        <v>2</v>
      </c>
      <c r="G423" s="16">
        <f t="shared" si="261"/>
        <v>-3</v>
      </c>
      <c r="H423" s="16">
        <f t="shared" si="261"/>
        <v>1</v>
      </c>
      <c r="I423" s="16">
        <f t="shared" si="261"/>
        <v>2</v>
      </c>
      <c r="J423" s="16">
        <f t="shared" si="261"/>
        <v>-1</v>
      </c>
      <c r="K423" s="16">
        <f t="shared" si="261"/>
        <v>-6</v>
      </c>
      <c r="L423" s="16">
        <f t="shared" si="261"/>
        <v>6</v>
      </c>
      <c r="M423" s="16">
        <f t="shared" si="261"/>
        <v>3</v>
      </c>
      <c r="N423" s="16">
        <f t="shared" si="261"/>
        <v>3</v>
      </c>
      <c r="O423" s="16">
        <f t="shared" si="261"/>
        <v>0</v>
      </c>
      <c r="P423" s="16">
        <f t="shared" si="261"/>
        <v>2</v>
      </c>
      <c r="Q423" s="16">
        <f t="shared" si="261"/>
        <v>2</v>
      </c>
      <c r="R423" s="16">
        <f t="shared" si="261"/>
        <v>-3</v>
      </c>
      <c r="S423" s="16">
        <f t="shared" si="261"/>
        <v>1</v>
      </c>
      <c r="T423" s="16">
        <f t="shared" si="261"/>
        <v>0</v>
      </c>
      <c r="U423" s="16">
        <f t="shared" si="261"/>
        <v>-2</v>
      </c>
      <c r="V423" s="16">
        <f t="shared" si="261"/>
        <v>1</v>
      </c>
      <c r="W423" s="16">
        <f t="shared" si="261"/>
        <v>-6</v>
      </c>
      <c r="X423" s="16">
        <f t="shared" si="261"/>
        <v>7</v>
      </c>
      <c r="Y423" s="254">
        <f t="shared" si="261"/>
        <v>-4</v>
      </c>
      <c r="Z423" s="16">
        <f t="shared" si="261"/>
        <v>2</v>
      </c>
      <c r="AA423" s="16">
        <f t="shared" si="261"/>
        <v>2</v>
      </c>
      <c r="AB423" s="16">
        <f t="shared" si="261"/>
        <v>2</v>
      </c>
      <c r="AC423" s="16">
        <f t="shared" si="261"/>
        <v>7</v>
      </c>
      <c r="AD423" s="16">
        <f t="shared" si="261"/>
        <v>-6</v>
      </c>
      <c r="AE423" s="16">
        <f t="shared" si="261"/>
        <v>2</v>
      </c>
      <c r="AF423" s="280"/>
      <c r="AG423" s="264">
        <f>SUM(B423:AF423)</f>
        <v>15</v>
      </c>
      <c r="AH423" s="153">
        <f>AVERAGE(B423:AF423)</f>
        <v>0.5</v>
      </c>
      <c r="AI423" s="137">
        <f>MAX(B423:AF423)</f>
        <v>7</v>
      </c>
      <c r="AJ423" s="276">
        <f>MIN(B423:AF423)</f>
        <v>-6</v>
      </c>
      <c r="AK423" s="368">
        <f>AH423</f>
        <v>0.5</v>
      </c>
      <c r="AL423" s="59" t="s">
        <v>124</v>
      </c>
    </row>
    <row r="424" spans="1:38" ht="15.6" x14ac:dyDescent="0.3">
      <c r="A424" s="280" t="s">
        <v>82</v>
      </c>
      <c r="B424" s="248">
        <v>1</v>
      </c>
      <c r="C424" s="256">
        <v>2</v>
      </c>
      <c r="D424" s="256">
        <v>3</v>
      </c>
      <c r="E424" s="256">
        <v>4</v>
      </c>
      <c r="F424" s="256">
        <v>5</v>
      </c>
      <c r="G424" s="256">
        <v>6</v>
      </c>
      <c r="H424" s="256">
        <v>7</v>
      </c>
      <c r="I424" s="256">
        <v>8</v>
      </c>
      <c r="J424" s="256">
        <v>9</v>
      </c>
      <c r="K424" s="256">
        <v>10</v>
      </c>
      <c r="L424" s="256">
        <v>11</v>
      </c>
      <c r="M424" s="256">
        <v>12</v>
      </c>
      <c r="N424" s="256">
        <v>13</v>
      </c>
      <c r="O424" s="256">
        <v>14</v>
      </c>
      <c r="P424" s="256">
        <v>15</v>
      </c>
      <c r="Q424" s="256">
        <v>16</v>
      </c>
      <c r="R424" s="256">
        <v>17</v>
      </c>
      <c r="S424" s="256">
        <v>18</v>
      </c>
      <c r="T424" s="256">
        <v>19</v>
      </c>
      <c r="U424" s="256">
        <v>20</v>
      </c>
      <c r="V424" s="256">
        <v>21</v>
      </c>
      <c r="W424" s="256">
        <v>22</v>
      </c>
      <c r="X424" s="256">
        <v>23</v>
      </c>
      <c r="Y424" s="256">
        <v>24</v>
      </c>
      <c r="Z424" s="256">
        <v>25</v>
      </c>
      <c r="AA424" s="256">
        <v>26</v>
      </c>
      <c r="AB424" s="256">
        <v>27</v>
      </c>
      <c r="AC424" s="256">
        <v>28</v>
      </c>
      <c r="AD424" s="256">
        <v>29</v>
      </c>
      <c r="AE424" s="256">
        <v>30</v>
      </c>
      <c r="AF424" s="256">
        <v>31</v>
      </c>
      <c r="AG424" s="257" t="s">
        <v>0</v>
      </c>
      <c r="AH424" s="257" t="s">
        <v>1</v>
      </c>
      <c r="AI424" s="258" t="s">
        <v>2</v>
      </c>
      <c r="AJ424" s="272" t="s">
        <v>3</v>
      </c>
      <c r="AK424" s="366"/>
      <c r="AL424" s="59"/>
    </row>
    <row r="425" spans="1:38" x14ac:dyDescent="0.25">
      <c r="A425" s="12" t="s">
        <v>7</v>
      </c>
      <c r="B425" s="251">
        <f>B$297</f>
        <v>38</v>
      </c>
      <c r="C425" s="265">
        <f t="shared" ref="C425:AJ425" si="262">C$297</f>
        <v>25</v>
      </c>
      <c r="D425" s="265">
        <f t="shared" si="262"/>
        <v>39</v>
      </c>
      <c r="E425" s="265">
        <f t="shared" si="262"/>
        <v>41</v>
      </c>
      <c r="F425" s="265">
        <f t="shared" si="262"/>
        <v>36</v>
      </c>
      <c r="G425" s="265">
        <f t="shared" si="262"/>
        <v>31</v>
      </c>
      <c r="H425" s="265">
        <f t="shared" si="262"/>
        <v>32</v>
      </c>
      <c r="I425" s="265">
        <f t="shared" si="262"/>
        <v>27</v>
      </c>
      <c r="J425" s="265">
        <f t="shared" si="262"/>
        <v>19</v>
      </c>
      <c r="K425" s="265">
        <f t="shared" si="262"/>
        <v>16</v>
      </c>
      <c r="L425" s="265">
        <f t="shared" si="262"/>
        <v>29</v>
      </c>
      <c r="M425" s="265">
        <f t="shared" si="262"/>
        <v>28</v>
      </c>
      <c r="N425" s="265">
        <f t="shared" si="262"/>
        <v>30</v>
      </c>
      <c r="O425" s="265">
        <f t="shared" si="262"/>
        <v>14</v>
      </c>
      <c r="P425" s="265">
        <f t="shared" si="262"/>
        <v>15</v>
      </c>
      <c r="Q425" s="265">
        <f t="shared" si="262"/>
        <v>20</v>
      </c>
      <c r="R425" s="265">
        <f t="shared" si="262"/>
        <v>30</v>
      </c>
      <c r="S425" s="265">
        <f t="shared" si="262"/>
        <v>29</v>
      </c>
      <c r="T425" s="265">
        <f t="shared" si="262"/>
        <v>30</v>
      </c>
      <c r="U425" s="265">
        <f t="shared" si="262"/>
        <v>44</v>
      </c>
      <c r="V425" s="265">
        <f t="shared" si="262"/>
        <v>45</v>
      </c>
      <c r="W425" s="265">
        <f t="shared" si="262"/>
        <v>47</v>
      </c>
      <c r="X425" s="265">
        <f t="shared" si="262"/>
        <v>45</v>
      </c>
      <c r="Y425" s="265">
        <f t="shared" si="262"/>
        <v>34</v>
      </c>
      <c r="Z425" s="265">
        <f t="shared" si="262"/>
        <v>28</v>
      </c>
      <c r="AA425" s="265">
        <f t="shared" si="262"/>
        <v>28</v>
      </c>
      <c r="AB425" s="265">
        <f t="shared" si="262"/>
        <v>27</v>
      </c>
      <c r="AC425" s="265">
        <f t="shared" si="262"/>
        <v>27</v>
      </c>
      <c r="AD425" s="265">
        <f t="shared" si="262"/>
        <v>26</v>
      </c>
      <c r="AE425" s="265">
        <f t="shared" si="262"/>
        <v>42</v>
      </c>
      <c r="AF425" s="265">
        <f t="shared" si="262"/>
        <v>45</v>
      </c>
      <c r="AG425" s="265">
        <f t="shared" si="262"/>
        <v>967</v>
      </c>
      <c r="AH425" s="90">
        <f t="shared" si="262"/>
        <v>31.193548387096776</v>
      </c>
      <c r="AI425" s="265">
        <f t="shared" si="262"/>
        <v>47</v>
      </c>
      <c r="AJ425" s="277">
        <f t="shared" si="262"/>
        <v>14</v>
      </c>
      <c r="AK425" s="367"/>
      <c r="AL425" s="59"/>
    </row>
    <row r="426" spans="1:38" x14ac:dyDescent="0.25">
      <c r="A426" t="s">
        <v>61</v>
      </c>
      <c r="B426" s="251">
        <f>B$303</f>
        <v>38</v>
      </c>
      <c r="C426" s="265">
        <f t="shared" ref="C426:AJ426" si="263">C$303</f>
        <v>23</v>
      </c>
      <c r="D426" s="265">
        <f t="shared" si="263"/>
        <v>33</v>
      </c>
      <c r="E426" s="265">
        <f t="shared" si="263"/>
        <v>41</v>
      </c>
      <c r="F426" s="265">
        <f t="shared" si="263"/>
        <v>34</v>
      </c>
      <c r="G426" s="265">
        <f t="shared" si="263"/>
        <v>29</v>
      </c>
      <c r="H426" s="265">
        <f t="shared" si="263"/>
        <v>29</v>
      </c>
      <c r="I426" s="265">
        <f t="shared" si="263"/>
        <v>24</v>
      </c>
      <c r="J426" s="265">
        <f t="shared" si="263"/>
        <v>17</v>
      </c>
      <c r="K426" s="265">
        <f t="shared" si="263"/>
        <v>15</v>
      </c>
      <c r="L426" s="265">
        <f t="shared" si="263"/>
        <v>25</v>
      </c>
      <c r="M426" s="265">
        <f t="shared" si="263"/>
        <v>25</v>
      </c>
      <c r="N426" s="265">
        <f t="shared" si="263"/>
        <v>24</v>
      </c>
      <c r="O426" s="265">
        <f t="shared" si="263"/>
        <v>9</v>
      </c>
      <c r="P426" s="265">
        <f t="shared" si="263"/>
        <v>12</v>
      </c>
      <c r="Q426" s="265">
        <f t="shared" si="263"/>
        <v>19</v>
      </c>
      <c r="R426" s="265">
        <f t="shared" si="263"/>
        <v>31</v>
      </c>
      <c r="S426" s="265">
        <f t="shared" si="263"/>
        <v>24</v>
      </c>
      <c r="T426" s="265">
        <f t="shared" si="263"/>
        <v>30</v>
      </c>
      <c r="U426" s="265">
        <f t="shared" si="263"/>
        <v>35</v>
      </c>
      <c r="V426" s="265">
        <f t="shared" si="263"/>
        <v>44</v>
      </c>
      <c r="W426" s="265">
        <f t="shared" si="263"/>
        <v>43</v>
      </c>
      <c r="X426" s="265">
        <f t="shared" si="263"/>
        <v>38</v>
      </c>
      <c r="Y426" s="265">
        <f t="shared" si="263"/>
        <v>30</v>
      </c>
      <c r="Z426" s="265">
        <f t="shared" si="263"/>
        <v>30</v>
      </c>
      <c r="AA426" s="265">
        <f t="shared" si="263"/>
        <v>24</v>
      </c>
      <c r="AB426" s="265">
        <f t="shared" si="263"/>
        <v>26</v>
      </c>
      <c r="AC426" s="265">
        <f t="shared" si="263"/>
        <v>26</v>
      </c>
      <c r="AD426" s="265">
        <f t="shared" si="263"/>
        <v>28</v>
      </c>
      <c r="AE426" s="265">
        <f t="shared" si="263"/>
        <v>43</v>
      </c>
      <c r="AF426" s="265">
        <f t="shared" si="263"/>
        <v>33</v>
      </c>
      <c r="AG426" s="265">
        <f t="shared" si="263"/>
        <v>882</v>
      </c>
      <c r="AH426" s="90">
        <f t="shared" si="263"/>
        <v>28.451612903225808</v>
      </c>
      <c r="AI426" s="265">
        <f t="shared" si="263"/>
        <v>44</v>
      </c>
      <c r="AJ426" s="277">
        <f t="shared" si="263"/>
        <v>9</v>
      </c>
      <c r="AK426" s="367"/>
      <c r="AL426" s="59"/>
    </row>
    <row r="427" spans="1:38" ht="13.8" thickBot="1" x14ac:dyDescent="0.3">
      <c r="A427" s="252" t="s">
        <v>6</v>
      </c>
      <c r="B427" s="278">
        <f t="shared" ref="B427:AF427" si="264">B425-B426</f>
        <v>0</v>
      </c>
      <c r="C427" s="16">
        <f t="shared" si="264"/>
        <v>2</v>
      </c>
      <c r="D427" s="16">
        <f t="shared" si="264"/>
        <v>6</v>
      </c>
      <c r="E427" s="16">
        <f t="shared" si="264"/>
        <v>0</v>
      </c>
      <c r="F427" s="16">
        <f t="shared" si="264"/>
        <v>2</v>
      </c>
      <c r="G427" s="16">
        <f t="shared" si="264"/>
        <v>2</v>
      </c>
      <c r="H427" s="16">
        <f t="shared" si="264"/>
        <v>3</v>
      </c>
      <c r="I427" s="16">
        <f t="shared" si="264"/>
        <v>3</v>
      </c>
      <c r="J427" s="16">
        <f t="shared" si="264"/>
        <v>2</v>
      </c>
      <c r="K427" s="16">
        <f t="shared" si="264"/>
        <v>1</v>
      </c>
      <c r="L427" s="16">
        <f t="shared" si="264"/>
        <v>4</v>
      </c>
      <c r="M427" s="16">
        <f t="shared" si="264"/>
        <v>3</v>
      </c>
      <c r="N427" s="16">
        <f t="shared" si="264"/>
        <v>6</v>
      </c>
      <c r="O427" s="16">
        <f t="shared" si="264"/>
        <v>5</v>
      </c>
      <c r="P427" s="16">
        <f t="shared" si="264"/>
        <v>3</v>
      </c>
      <c r="Q427" s="16">
        <f t="shared" si="264"/>
        <v>1</v>
      </c>
      <c r="R427" s="16">
        <f t="shared" si="264"/>
        <v>-1</v>
      </c>
      <c r="S427" s="16">
        <f t="shared" si="264"/>
        <v>5</v>
      </c>
      <c r="T427" s="16">
        <f t="shared" si="264"/>
        <v>0</v>
      </c>
      <c r="U427" s="16">
        <f t="shared" si="264"/>
        <v>9</v>
      </c>
      <c r="V427" s="16">
        <f t="shared" si="264"/>
        <v>1</v>
      </c>
      <c r="W427" s="16">
        <f t="shared" si="264"/>
        <v>4</v>
      </c>
      <c r="X427" s="16">
        <f t="shared" si="264"/>
        <v>7</v>
      </c>
      <c r="Y427" s="254">
        <f t="shared" si="264"/>
        <v>4</v>
      </c>
      <c r="Z427" s="16">
        <f t="shared" si="264"/>
        <v>-2</v>
      </c>
      <c r="AA427" s="16">
        <f t="shared" si="264"/>
        <v>4</v>
      </c>
      <c r="AB427" s="16">
        <f t="shared" si="264"/>
        <v>1</v>
      </c>
      <c r="AC427" s="16">
        <f t="shared" si="264"/>
        <v>1</v>
      </c>
      <c r="AD427" s="16">
        <f t="shared" si="264"/>
        <v>-2</v>
      </c>
      <c r="AE427" s="16">
        <f t="shared" si="264"/>
        <v>-1</v>
      </c>
      <c r="AF427" s="16">
        <f t="shared" si="264"/>
        <v>12</v>
      </c>
      <c r="AG427" s="264">
        <f>SUM(B427:AF427)</f>
        <v>85</v>
      </c>
      <c r="AH427" s="153">
        <f>AVERAGE(B427:AF427)</f>
        <v>2.7419354838709675</v>
      </c>
      <c r="AI427" s="137">
        <f>MAX(B427:AF427)</f>
        <v>12</v>
      </c>
      <c r="AJ427" s="276">
        <f>MIN(B427:AF427)</f>
        <v>-2</v>
      </c>
      <c r="AK427" s="368">
        <f>AH427</f>
        <v>2.7419354838709675</v>
      </c>
      <c r="AL427" s="59" t="s">
        <v>125</v>
      </c>
    </row>
    <row r="428" spans="1:38" x14ac:dyDescent="0.25">
      <c r="AK428" s="367"/>
      <c r="AL428" s="366"/>
    </row>
    <row r="429" spans="1:38" x14ac:dyDescent="0.25">
      <c r="AK429" s="367"/>
      <c r="AL429" s="369"/>
    </row>
    <row r="430" spans="1:38" x14ac:dyDescent="0.25">
      <c r="AK430" s="366"/>
      <c r="AL430" s="366"/>
    </row>
    <row r="431" spans="1:38" x14ac:dyDescent="0.25">
      <c r="AK431" s="367"/>
      <c r="AL431" s="366"/>
    </row>
    <row r="432" spans="1:38" x14ac:dyDescent="0.25">
      <c r="AK432" s="367"/>
      <c r="AL432" s="369"/>
    </row>
    <row r="433" spans="37:39" x14ac:dyDescent="0.25">
      <c r="AK433" s="366"/>
      <c r="AL433" s="366"/>
    </row>
    <row r="434" spans="37:39" x14ac:dyDescent="0.25">
      <c r="AK434" s="128"/>
      <c r="AL434" s="128"/>
    </row>
    <row r="435" spans="37:39" x14ac:dyDescent="0.25">
      <c r="AK435" s="30"/>
      <c r="AL435" s="128"/>
    </row>
    <row r="436" spans="37:39" x14ac:dyDescent="0.25">
      <c r="AK436" s="30"/>
      <c r="AL436" s="215"/>
    </row>
    <row r="437" spans="37:39" x14ac:dyDescent="0.25">
      <c r="AK437" s="128"/>
      <c r="AL437" s="128"/>
    </row>
    <row r="438" spans="37:39" x14ac:dyDescent="0.25">
      <c r="AK438" s="30"/>
      <c r="AL438" s="128"/>
    </row>
    <row r="439" spans="37:39" x14ac:dyDescent="0.25">
      <c r="AK439" s="30"/>
      <c r="AL439" s="215"/>
    </row>
    <row r="440" spans="37:39" x14ac:dyDescent="0.25">
      <c r="AK440" s="128"/>
      <c r="AL440" s="128"/>
    </row>
    <row r="441" spans="37:39" x14ac:dyDescent="0.25">
      <c r="AK441" s="30"/>
      <c r="AL441" s="128"/>
    </row>
    <row r="442" spans="37:39" x14ac:dyDescent="0.25">
      <c r="AK442" s="30"/>
      <c r="AL442" s="215"/>
      <c r="AM442" s="128"/>
    </row>
    <row r="443" spans="37:39" x14ac:dyDescent="0.25">
      <c r="AK443" s="184"/>
      <c r="AL443" s="184"/>
      <c r="AM443" s="128"/>
    </row>
  </sheetData>
  <mergeCells count="4">
    <mergeCell ref="L2:W2"/>
    <mergeCell ref="N184:X184"/>
    <mergeCell ref="AG322:AK323"/>
    <mergeCell ref="AG377:AK378"/>
  </mergeCells>
  <pageMargins left="0.75" right="0.75" top="1" bottom="1" header="0.5" footer="0.5"/>
  <pageSetup orientation="landscape" horizontalDpi="4294967293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7"/>
  <sheetViews>
    <sheetView view="pageBreakPreview" zoomScale="60" zoomScaleNormal="100" workbookViewId="0">
      <selection activeCell="L51" sqref="L51"/>
    </sheetView>
  </sheetViews>
  <sheetFormatPr defaultRowHeight="13.2" x14ac:dyDescent="0.25"/>
  <cols>
    <col min="1" max="14" width="14.6640625" customWidth="1"/>
  </cols>
  <sheetData>
    <row r="2" spans="1:14" ht="15.6" x14ac:dyDescent="0.3">
      <c r="A2" s="424" t="s">
        <v>133</v>
      </c>
      <c r="B2" s="423" t="s">
        <v>114</v>
      </c>
      <c r="C2" s="423" t="s">
        <v>115</v>
      </c>
      <c r="D2" s="423" t="s">
        <v>116</v>
      </c>
      <c r="E2" s="423" t="s">
        <v>117</v>
      </c>
      <c r="F2" s="423" t="s">
        <v>118</v>
      </c>
      <c r="G2" s="423" t="s">
        <v>119</v>
      </c>
      <c r="H2" s="423" t="s">
        <v>120</v>
      </c>
      <c r="I2" s="423" t="s">
        <v>121</v>
      </c>
      <c r="J2" s="423" t="s">
        <v>122</v>
      </c>
      <c r="K2" s="423" t="s">
        <v>123</v>
      </c>
      <c r="L2" s="423" t="s">
        <v>124</v>
      </c>
      <c r="M2" s="423" t="s">
        <v>125</v>
      </c>
      <c r="N2" s="423" t="s">
        <v>4</v>
      </c>
    </row>
    <row r="3" spans="1:14" ht="15.6" x14ac:dyDescent="0.3">
      <c r="A3" s="425" t="s">
        <v>182</v>
      </c>
      <c r="B3" s="389">
        <v>0</v>
      </c>
      <c r="C3" s="389">
        <v>0</v>
      </c>
      <c r="D3" s="389">
        <v>0</v>
      </c>
      <c r="E3" s="389">
        <v>0</v>
      </c>
      <c r="F3" s="389">
        <v>0</v>
      </c>
      <c r="G3" s="389">
        <v>0</v>
      </c>
      <c r="H3" s="389">
        <v>0</v>
      </c>
      <c r="I3" s="389">
        <v>0</v>
      </c>
      <c r="J3" s="389">
        <v>0</v>
      </c>
      <c r="K3" s="389">
        <v>-0.37037037037037035</v>
      </c>
      <c r="L3" s="389">
        <v>1</v>
      </c>
      <c r="M3" s="389">
        <v>1.967741935483871</v>
      </c>
    </row>
    <row r="4" spans="1:14" ht="15.6" x14ac:dyDescent="0.3">
      <c r="A4" s="425" t="s">
        <v>45</v>
      </c>
      <c r="B4" s="389">
        <v>-7.064516129032258</v>
      </c>
      <c r="C4" s="389">
        <v>-4.4642857142857144</v>
      </c>
      <c r="D4" s="389">
        <v>-5.290322580645161</v>
      </c>
      <c r="E4" s="389">
        <v>-5.0999999999999996</v>
      </c>
      <c r="F4" s="389">
        <v>-1.4838709677419355</v>
      </c>
      <c r="G4" s="389">
        <v>-0.6</v>
      </c>
      <c r="H4" s="389">
        <v>-3.5806451612903225</v>
      </c>
      <c r="I4" s="389">
        <v>-3.3548387096774195</v>
      </c>
      <c r="J4" s="389">
        <v>-2.3333333333333335</v>
      </c>
      <c r="K4" s="389">
        <v>-0.12903225806451613</v>
      </c>
      <c r="L4" s="389">
        <v>-0.8</v>
      </c>
      <c r="M4" s="389">
        <v>1.7741935483870968</v>
      </c>
    </row>
    <row r="5" spans="1:14" ht="15.6" x14ac:dyDescent="0.3">
      <c r="A5" s="425" t="s">
        <v>12</v>
      </c>
      <c r="B5" s="389">
        <v>2.935483870967742</v>
      </c>
      <c r="C5" s="389">
        <v>-0.5714285714285714</v>
      </c>
      <c r="D5" s="389">
        <v>-2.225806451612903</v>
      </c>
      <c r="E5" s="389">
        <v>-1.9333333333333333</v>
      </c>
      <c r="F5" s="389">
        <v>0.22580645161290322</v>
      </c>
      <c r="G5" s="389">
        <v>3</v>
      </c>
      <c r="H5" s="389">
        <v>-9.6774193548387094E-2</v>
      </c>
      <c r="I5" s="389">
        <v>1.4193548387096775</v>
      </c>
      <c r="J5" s="389">
        <v>1.9</v>
      </c>
      <c r="K5" s="389">
        <v>1.2258064516129032</v>
      </c>
      <c r="L5" s="389">
        <v>-3.3</v>
      </c>
      <c r="M5" s="389">
        <v>-1.4838709677419355</v>
      </c>
    </row>
    <row r="6" spans="1:14" ht="15.6" x14ac:dyDescent="0.3">
      <c r="A6" s="425" t="s">
        <v>35</v>
      </c>
      <c r="B6" s="389">
        <v>-3.6129032258064515</v>
      </c>
      <c r="C6" s="389">
        <v>-2.3214285714285716</v>
      </c>
      <c r="D6" s="389">
        <v>-1.4193548387096775</v>
      </c>
      <c r="E6" s="389">
        <v>2.1333333333333333</v>
      </c>
      <c r="F6" s="389">
        <v>1.4516129032258065</v>
      </c>
      <c r="G6" s="389">
        <v>2.5333333333333332</v>
      </c>
      <c r="H6" s="389">
        <v>0.4838709677419355</v>
      </c>
      <c r="I6" s="389">
        <v>3.2580645161290325</v>
      </c>
      <c r="J6" s="389">
        <v>2.8666666666666667</v>
      </c>
      <c r="K6" s="389">
        <v>0.16129032258064516</v>
      </c>
      <c r="L6" s="389">
        <v>-2.7333333333333334</v>
      </c>
      <c r="M6" s="389">
        <v>-2.2580645161290325</v>
      </c>
    </row>
    <row r="7" spans="1:14" x14ac:dyDescent="0.25"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</row>
    <row r="8" spans="1:14" x14ac:dyDescent="0.25"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</row>
    <row r="9" spans="1:14" x14ac:dyDescent="0.2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</row>
    <row r="10" spans="1:14" x14ac:dyDescent="0.25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</row>
    <row r="11" spans="1:14" x14ac:dyDescent="0.25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</row>
    <row r="12" spans="1:14" x14ac:dyDescent="0.25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</row>
    <row r="13" spans="1:14" x14ac:dyDescent="0.25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</row>
    <row r="14" spans="1:14" x14ac:dyDescent="0.2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</row>
    <row r="15" spans="1:14" x14ac:dyDescent="0.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</row>
    <row r="16" spans="1:14" x14ac:dyDescent="0.25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</row>
    <row r="17" spans="1:14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4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</row>
    <row r="19" spans="1:14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</row>
    <row r="20" spans="1:14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</row>
    <row r="21" spans="1:14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</row>
    <row r="22" spans="1:14" x14ac:dyDescent="0.25"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</row>
    <row r="23" spans="1:14" x14ac:dyDescent="0.25"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</row>
    <row r="24" spans="1:14" x14ac:dyDescent="0.25"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</row>
    <row r="25" spans="1:14" x14ac:dyDescent="0.25"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</row>
    <row r="26" spans="1:14" x14ac:dyDescent="0.25"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1:14" x14ac:dyDescent="0.25"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</sheetData>
  <pageMargins left="0.7" right="0.7" top="0.75" bottom="0.75" header="0.3" footer="0.3"/>
  <pageSetup scale="53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5C5"/>
  </sheetPr>
  <dimension ref="A1:AF6"/>
  <sheetViews>
    <sheetView view="pageBreakPreview" zoomScale="60" zoomScaleNormal="100" workbookViewId="0">
      <selection activeCell="AM4" sqref="AM4"/>
    </sheetView>
  </sheetViews>
  <sheetFormatPr defaultRowHeight="13.2" x14ac:dyDescent="0.25"/>
  <cols>
    <col min="1" max="1" width="26" customWidth="1"/>
    <col min="2" max="32" width="5.33203125" customWidth="1"/>
    <col min="33" max="33" width="5.21875" customWidth="1"/>
  </cols>
  <sheetData>
    <row r="1" spans="1:32" ht="15.6" x14ac:dyDescent="0.3">
      <c r="A1" s="393">
        <v>1897</v>
      </c>
    </row>
    <row r="2" spans="1:32" x14ac:dyDescent="0.25">
      <c r="A2" s="381" t="s">
        <v>112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6">
        <v>13</v>
      </c>
      <c r="O2" s="26">
        <v>14</v>
      </c>
      <c r="P2" s="26">
        <v>15</v>
      </c>
      <c r="Q2" s="26">
        <v>16</v>
      </c>
      <c r="R2" s="26">
        <v>17</v>
      </c>
      <c r="S2" s="26">
        <v>18</v>
      </c>
      <c r="T2" s="26">
        <v>19</v>
      </c>
      <c r="U2" s="26">
        <v>20</v>
      </c>
      <c r="V2" s="26">
        <v>21</v>
      </c>
      <c r="W2" s="26">
        <v>22</v>
      </c>
      <c r="X2" s="26">
        <v>23</v>
      </c>
      <c r="Y2" s="26">
        <v>24</v>
      </c>
      <c r="Z2" s="26">
        <v>25</v>
      </c>
      <c r="AA2" s="26">
        <v>26</v>
      </c>
      <c r="AB2" s="26">
        <v>27</v>
      </c>
      <c r="AC2" s="26">
        <v>28</v>
      </c>
      <c r="AD2" s="26">
        <v>29</v>
      </c>
      <c r="AE2" s="26">
        <v>30</v>
      </c>
      <c r="AF2" s="26">
        <v>31</v>
      </c>
    </row>
    <row r="3" spans="1:32" x14ac:dyDescent="0.25">
      <c r="A3" s="381" t="s">
        <v>9</v>
      </c>
      <c r="B3" s="394">
        <v>-0.16666666666666666</v>
      </c>
      <c r="C3" s="394">
        <v>0.66666666666666663</v>
      </c>
      <c r="D3" s="394">
        <v>-1.5</v>
      </c>
      <c r="E3" s="394">
        <v>-0.41666666666666669</v>
      </c>
      <c r="F3" s="394">
        <v>1.3333333333333333</v>
      </c>
      <c r="G3" s="394">
        <v>-0.66666666666666663</v>
      </c>
      <c r="H3" s="394">
        <v>1.0833333333333333</v>
      </c>
      <c r="I3" s="394">
        <v>0.5</v>
      </c>
      <c r="J3" s="394">
        <v>-1.75</v>
      </c>
      <c r="K3" s="394">
        <v>-1.9166666666666667</v>
      </c>
      <c r="L3" s="394">
        <v>0.33333333333333331</v>
      </c>
      <c r="M3" s="394">
        <v>0.91666666666666663</v>
      </c>
      <c r="N3" s="394">
        <v>1.8333333333333333</v>
      </c>
      <c r="O3" s="394">
        <v>-0.33333333333333331</v>
      </c>
      <c r="P3" s="394">
        <v>0.75</v>
      </c>
      <c r="Q3" s="394">
        <v>-1.25</v>
      </c>
      <c r="R3" s="394">
        <v>-0.5</v>
      </c>
      <c r="S3" s="394">
        <v>0.41666666666666669</v>
      </c>
      <c r="T3" s="394">
        <v>-0.5</v>
      </c>
      <c r="U3" s="394">
        <v>1</v>
      </c>
      <c r="V3" s="394">
        <v>0.5</v>
      </c>
      <c r="W3" s="394">
        <v>0</v>
      </c>
      <c r="X3" s="394">
        <v>-0.25</v>
      </c>
      <c r="Y3" s="394">
        <v>-2.8333333333333335</v>
      </c>
      <c r="Z3" s="394">
        <v>0.91666666666666663</v>
      </c>
      <c r="AA3" s="394">
        <v>1.8333333333333333</v>
      </c>
      <c r="AB3" s="394">
        <v>2</v>
      </c>
      <c r="AC3" s="394">
        <v>-0.3</v>
      </c>
      <c r="AD3" s="394">
        <v>-0.45454545454545453</v>
      </c>
      <c r="AE3" s="394">
        <v>0.36363636363636365</v>
      </c>
      <c r="AF3" s="394">
        <v>2.4285714285714284</v>
      </c>
    </row>
    <row r="4" spans="1:32" x14ac:dyDescent="0.25">
      <c r="A4" s="381" t="s">
        <v>45</v>
      </c>
      <c r="B4" s="394">
        <v>-2.3333333333333335</v>
      </c>
      <c r="C4" s="394">
        <v>-4.166666666666667</v>
      </c>
      <c r="D4" s="394">
        <v>-3.3333333333333335</v>
      </c>
      <c r="E4" s="394">
        <v>-3.5</v>
      </c>
      <c r="F4" s="394">
        <v>-1.6666666666666667</v>
      </c>
      <c r="G4" s="394">
        <v>-5</v>
      </c>
      <c r="H4" s="394">
        <v>-3.75</v>
      </c>
      <c r="I4" s="394">
        <v>-3.0833333333333335</v>
      </c>
      <c r="J4" s="394">
        <v>-4.25</v>
      </c>
      <c r="K4" s="394">
        <v>-3.9166666666666665</v>
      </c>
      <c r="L4" s="394">
        <v>-3.5</v>
      </c>
      <c r="M4" s="394">
        <v>-3.5</v>
      </c>
      <c r="N4" s="394">
        <v>-1.5</v>
      </c>
      <c r="O4" s="394">
        <v>-2.6666666666666665</v>
      </c>
      <c r="P4" s="394">
        <v>-1.1666666666666667</v>
      </c>
      <c r="Q4" s="394">
        <v>-1.0833333333333333</v>
      </c>
      <c r="R4" s="394">
        <v>-1.6666666666666667</v>
      </c>
      <c r="S4" s="394">
        <v>-8.3333333333333329E-2</v>
      </c>
      <c r="T4" s="394">
        <v>-3</v>
      </c>
      <c r="U4" s="394">
        <v>-3.9166666666666665</v>
      </c>
      <c r="V4" s="394">
        <v>-3.4166666666666665</v>
      </c>
      <c r="W4" s="394">
        <v>-3.25</v>
      </c>
      <c r="X4" s="394">
        <v>-3.5833333333333335</v>
      </c>
      <c r="Y4" s="394">
        <v>-4.916666666666667</v>
      </c>
      <c r="Z4" s="394">
        <v>-1.1666666666666667</v>
      </c>
      <c r="AA4" s="394">
        <v>-0.91666666666666663</v>
      </c>
      <c r="AB4" s="394">
        <v>1.0833333333333333</v>
      </c>
      <c r="AC4" s="394">
        <v>-3</v>
      </c>
      <c r="AD4" s="394">
        <v>-3.2727272727272729</v>
      </c>
      <c r="AE4" s="394">
        <v>-1.9090909090909092</v>
      </c>
      <c r="AF4" s="394">
        <v>-1.5714285714285714</v>
      </c>
    </row>
    <row r="5" spans="1:32" x14ac:dyDescent="0.25">
      <c r="A5" s="381" t="s">
        <v>113</v>
      </c>
      <c r="B5" s="394">
        <v>0.33333333333333331</v>
      </c>
      <c r="C5" s="394">
        <v>0.16666666666666666</v>
      </c>
      <c r="D5" s="394">
        <v>0.16666666666666666</v>
      </c>
      <c r="E5" s="394">
        <v>0.5</v>
      </c>
      <c r="F5" s="394">
        <v>0.83333333333333337</v>
      </c>
      <c r="G5" s="394">
        <v>0.25</v>
      </c>
      <c r="H5" s="394">
        <v>0.25</v>
      </c>
      <c r="I5" s="394">
        <v>0.41666666666666669</v>
      </c>
      <c r="J5" s="394">
        <v>1.3333333333333333</v>
      </c>
      <c r="K5" s="394">
        <v>-0.33333333333333331</v>
      </c>
      <c r="L5" s="394">
        <v>0.83333333333333337</v>
      </c>
      <c r="M5" s="394">
        <v>0</v>
      </c>
      <c r="N5" s="394">
        <v>0.5</v>
      </c>
      <c r="O5" s="394">
        <v>0.25</v>
      </c>
      <c r="P5" s="394">
        <v>-0.16666666666666666</v>
      </c>
      <c r="Q5" s="394">
        <v>0.5</v>
      </c>
      <c r="R5" s="394">
        <v>0.16666666666666666</v>
      </c>
      <c r="S5" s="394">
        <v>1</v>
      </c>
      <c r="T5" s="394">
        <v>8.3333333333333329E-2</v>
      </c>
      <c r="U5" s="394">
        <v>0.25</v>
      </c>
      <c r="V5" s="394">
        <v>0.33333333333333331</v>
      </c>
      <c r="W5" s="394">
        <v>-0.16666666666666666</v>
      </c>
      <c r="X5" s="394">
        <v>8.3333333333333329E-2</v>
      </c>
      <c r="Y5" s="394">
        <v>0.33333333333333331</v>
      </c>
      <c r="Z5" s="394">
        <v>0</v>
      </c>
      <c r="AA5" s="394">
        <v>8.3333333333333329E-2</v>
      </c>
      <c r="AB5" s="394">
        <v>1</v>
      </c>
      <c r="AC5" s="394">
        <v>-0.91666666666666663</v>
      </c>
      <c r="AD5" s="394">
        <v>-0.81818181818181823</v>
      </c>
      <c r="AE5" s="394">
        <v>0.27272727272727271</v>
      </c>
      <c r="AF5" s="394">
        <v>0</v>
      </c>
    </row>
    <row r="6" spans="1:32" x14ac:dyDescent="0.25">
      <c r="A6" s="381" t="s">
        <v>128</v>
      </c>
      <c r="B6" s="394">
        <v>1</v>
      </c>
      <c r="C6" s="394">
        <v>-1.1666666666666667</v>
      </c>
      <c r="D6" s="394">
        <v>-0.66666666666666663</v>
      </c>
      <c r="E6" s="394">
        <v>-0.58333333333333337</v>
      </c>
      <c r="F6" s="394">
        <v>-0.33333333333333331</v>
      </c>
      <c r="G6" s="394">
        <v>-0.16666666666666666</v>
      </c>
      <c r="H6" s="394">
        <v>0.16666666666666666</v>
      </c>
      <c r="I6" s="394">
        <v>0.66666666666666663</v>
      </c>
      <c r="J6" s="394">
        <v>-0.16666666666666666</v>
      </c>
      <c r="K6" s="394">
        <v>-1.1666666666666667</v>
      </c>
      <c r="L6" s="394">
        <v>1.0833333333333333</v>
      </c>
      <c r="M6" s="394">
        <v>-0.66666666666666663</v>
      </c>
      <c r="N6" s="394">
        <v>1.5833333333333333</v>
      </c>
      <c r="O6" s="394">
        <v>-0.41666666666666669</v>
      </c>
      <c r="P6" s="394">
        <v>1.8333333333333333</v>
      </c>
      <c r="Q6" s="394">
        <v>2.1666666666666665</v>
      </c>
      <c r="R6" s="394">
        <v>-0.83333333333333337</v>
      </c>
      <c r="S6" s="394">
        <v>0.41666666666666669</v>
      </c>
      <c r="T6" s="394">
        <v>0</v>
      </c>
      <c r="U6" s="394">
        <v>-0.91666666666666663</v>
      </c>
      <c r="V6" s="394">
        <v>-8.3333333333333329E-2</v>
      </c>
      <c r="W6" s="394">
        <v>-1</v>
      </c>
      <c r="X6" s="394">
        <v>-1.9166666666666667</v>
      </c>
      <c r="Y6" s="394">
        <v>-3.3333333333333335</v>
      </c>
      <c r="Z6" s="394">
        <v>-1.1666666666666667</v>
      </c>
      <c r="AA6" s="394">
        <v>0.75</v>
      </c>
      <c r="AB6" s="394">
        <v>1.75</v>
      </c>
      <c r="AC6" s="394">
        <v>2.2000000000000002</v>
      </c>
      <c r="AD6" s="394">
        <v>1.6363636363636365</v>
      </c>
      <c r="AE6" s="394">
        <v>0.63636363636363635</v>
      </c>
      <c r="AF6" s="394">
        <v>0.8571428571428571</v>
      </c>
    </row>
  </sheetData>
  <pageMargins left="0.7" right="0.7" top="0.75" bottom="0.75" header="0.3" footer="0.3"/>
  <pageSetup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5C5"/>
  </sheetPr>
  <dimension ref="A1:AF5"/>
  <sheetViews>
    <sheetView view="pageBreakPreview" zoomScale="60" zoomScaleNormal="100" workbookViewId="0">
      <selection sqref="A1:AG41"/>
    </sheetView>
  </sheetViews>
  <sheetFormatPr defaultRowHeight="13.2" x14ac:dyDescent="0.25"/>
  <cols>
    <col min="1" max="1" width="26" customWidth="1"/>
    <col min="2" max="32" width="5.33203125" customWidth="1"/>
  </cols>
  <sheetData>
    <row r="1" spans="1:32" ht="15.6" x14ac:dyDescent="0.3">
      <c r="A1" s="393">
        <v>1898</v>
      </c>
    </row>
    <row r="2" spans="1:32" x14ac:dyDescent="0.25">
      <c r="A2" s="381" t="s">
        <v>112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6">
        <v>13</v>
      </c>
      <c r="O2" s="26">
        <v>14</v>
      </c>
      <c r="P2" s="26">
        <v>15</v>
      </c>
      <c r="Q2" s="26">
        <v>16</v>
      </c>
      <c r="R2" s="26">
        <v>17</v>
      </c>
      <c r="S2" s="26">
        <v>18</v>
      </c>
      <c r="T2" s="26">
        <v>19</v>
      </c>
      <c r="U2" s="26">
        <v>20</v>
      </c>
      <c r="V2" s="26">
        <v>21</v>
      </c>
      <c r="W2" s="26">
        <v>22</v>
      </c>
      <c r="X2" s="26">
        <v>23</v>
      </c>
      <c r="Y2" s="26">
        <v>24</v>
      </c>
      <c r="Z2" s="26">
        <v>25</v>
      </c>
      <c r="AA2" s="26">
        <v>26</v>
      </c>
      <c r="AB2" s="26">
        <v>27</v>
      </c>
      <c r="AC2" s="26">
        <v>28</v>
      </c>
      <c r="AD2" s="26">
        <v>29</v>
      </c>
      <c r="AE2" s="26">
        <v>30</v>
      </c>
      <c r="AF2" s="26">
        <v>31</v>
      </c>
    </row>
    <row r="3" spans="1:32" x14ac:dyDescent="0.25">
      <c r="A3" s="381" t="s">
        <v>9</v>
      </c>
      <c r="B3" s="3">
        <v>-2.0833333333333335</v>
      </c>
      <c r="C3" s="3">
        <v>-1.4166666666666667</v>
      </c>
      <c r="D3" s="3">
        <v>-1.8333333333333333</v>
      </c>
      <c r="E3" s="3">
        <v>-1.0833333333333333</v>
      </c>
      <c r="F3" s="3">
        <v>-0.75</v>
      </c>
      <c r="G3" s="3">
        <v>0.25</v>
      </c>
      <c r="H3" s="3">
        <v>-0.25</v>
      </c>
      <c r="I3" s="3">
        <v>-1.4166666666666667</v>
      </c>
      <c r="J3" s="3">
        <v>-0.25</v>
      </c>
      <c r="K3" s="3">
        <v>-1.9166666666666667</v>
      </c>
      <c r="L3" s="3">
        <v>-0.33333333333333331</v>
      </c>
      <c r="M3" s="3">
        <v>-0.41666666666666669</v>
      </c>
      <c r="N3" s="3">
        <v>-8.3333333333333329E-2</v>
      </c>
      <c r="O3" s="3">
        <v>8.3333333333333329E-2</v>
      </c>
      <c r="P3" s="3">
        <v>0.5</v>
      </c>
      <c r="Q3" s="3">
        <v>-0.58333333333333337</v>
      </c>
      <c r="R3" s="3">
        <v>0.91666666666666663</v>
      </c>
      <c r="S3" s="3">
        <v>-0.25</v>
      </c>
      <c r="T3" s="3">
        <v>1</v>
      </c>
      <c r="U3" s="3">
        <v>-8.3333333333333329E-2</v>
      </c>
      <c r="V3" s="3">
        <v>0.41666666666666669</v>
      </c>
      <c r="W3" s="3">
        <v>1.5833333333333333</v>
      </c>
      <c r="X3" s="3">
        <v>1.25</v>
      </c>
      <c r="Y3" s="3">
        <v>-0.5</v>
      </c>
      <c r="Z3" s="3">
        <v>-0.41666666666666669</v>
      </c>
      <c r="AA3" s="3">
        <v>-1.4166666666666667</v>
      </c>
      <c r="AB3" s="3">
        <v>0.66666666666666663</v>
      </c>
      <c r="AC3" s="3">
        <v>0.58333333333333337</v>
      </c>
      <c r="AD3" s="3">
        <v>1.0909090909090908</v>
      </c>
      <c r="AE3" s="3">
        <v>9.0909090909090912E-2</v>
      </c>
      <c r="AF3" s="3">
        <v>0.8571428571428571</v>
      </c>
    </row>
    <row r="4" spans="1:32" x14ac:dyDescent="0.25">
      <c r="A4" s="381" t="s">
        <v>45</v>
      </c>
      <c r="B4" s="3">
        <v>-0.75</v>
      </c>
      <c r="C4" s="3">
        <v>0</v>
      </c>
      <c r="D4" s="3">
        <v>-0.5</v>
      </c>
      <c r="E4" s="3">
        <v>-1.1666666666666667</v>
      </c>
      <c r="F4" s="3">
        <v>0</v>
      </c>
      <c r="G4" s="3">
        <v>-0.83333333333333337</v>
      </c>
      <c r="H4" s="3">
        <v>-8.3333333333333329E-2</v>
      </c>
      <c r="I4" s="3">
        <v>-1</v>
      </c>
      <c r="J4" s="3">
        <v>-0.83333333333333337</v>
      </c>
      <c r="K4" s="3">
        <v>-1.3333333333333333</v>
      </c>
      <c r="L4" s="3">
        <v>-0.16666666666666666</v>
      </c>
      <c r="M4" s="3">
        <v>-8.3333333333333329E-2</v>
      </c>
      <c r="N4" s="3">
        <v>-0.25</v>
      </c>
      <c r="O4" s="3">
        <v>-2.25</v>
      </c>
      <c r="P4" s="3">
        <v>-0.83333333333333337</v>
      </c>
      <c r="Q4" s="3">
        <v>-0.91666666666666663</v>
      </c>
      <c r="R4" s="3">
        <v>-1.5833333333333333</v>
      </c>
      <c r="S4" s="3">
        <v>0.5</v>
      </c>
      <c r="T4" s="3">
        <v>-0.83333333333333337</v>
      </c>
      <c r="U4" s="3">
        <v>0.75</v>
      </c>
      <c r="V4" s="3">
        <v>-0.25</v>
      </c>
      <c r="W4" s="3">
        <v>-2.9166666666666665</v>
      </c>
      <c r="X4" s="3">
        <v>1</v>
      </c>
      <c r="Y4" s="3">
        <v>-0.66666666666666663</v>
      </c>
      <c r="Z4" s="3">
        <v>0.25</v>
      </c>
      <c r="AA4" s="3">
        <v>-0.16666666666666666</v>
      </c>
      <c r="AB4" s="3">
        <v>-1</v>
      </c>
      <c r="AC4" s="3">
        <v>-1.5</v>
      </c>
      <c r="AD4" s="3">
        <v>-0.81818181818181823</v>
      </c>
      <c r="AE4" s="3">
        <v>1.0909090909090908</v>
      </c>
      <c r="AF4" s="3">
        <v>0</v>
      </c>
    </row>
    <row r="5" spans="1:32" x14ac:dyDescent="0.25">
      <c r="A5" s="381" t="s">
        <v>113</v>
      </c>
      <c r="B5" s="3">
        <v>0.27272727272727271</v>
      </c>
      <c r="C5" s="3">
        <v>0.27272727272727271</v>
      </c>
      <c r="D5" s="3">
        <v>-1.4545454545454546</v>
      </c>
      <c r="E5" s="3">
        <v>-0.81818181818181823</v>
      </c>
      <c r="F5" s="3">
        <v>-1</v>
      </c>
      <c r="G5" s="3">
        <v>-1.1818181818181819</v>
      </c>
      <c r="H5" s="3">
        <v>1.0909090909090908</v>
      </c>
      <c r="I5" s="3">
        <v>1.4545454545454546</v>
      </c>
      <c r="J5" s="3">
        <v>0.54545454545454541</v>
      </c>
      <c r="K5" s="3">
        <v>0.90909090909090906</v>
      </c>
      <c r="L5" s="3">
        <v>0.18181818181818182</v>
      </c>
      <c r="M5" s="3">
        <v>1.1818181818181819</v>
      </c>
      <c r="N5" s="3">
        <v>-1</v>
      </c>
      <c r="O5" s="3">
        <v>0</v>
      </c>
      <c r="P5" s="3">
        <v>2.4545454545454546</v>
      </c>
      <c r="Q5" s="3">
        <v>2.6363636363636362</v>
      </c>
      <c r="R5" s="3">
        <v>1.7272727272727273</v>
      </c>
      <c r="S5" s="3">
        <v>1.4545454545454546</v>
      </c>
      <c r="T5" s="3">
        <v>0.18181818181818182</v>
      </c>
      <c r="U5" s="3">
        <v>0.27272727272727271</v>
      </c>
      <c r="V5" s="3">
        <v>1.9090909090909092</v>
      </c>
      <c r="W5" s="3">
        <v>-1.6363636363636365</v>
      </c>
      <c r="X5" s="3">
        <v>0.63636363636363635</v>
      </c>
      <c r="Y5" s="3">
        <v>1.1818181818181819</v>
      </c>
      <c r="Z5" s="3">
        <v>0.54545454545454541</v>
      </c>
      <c r="AA5" s="3">
        <v>-0.36363636363636365</v>
      </c>
      <c r="AB5" s="3">
        <v>-0.54545454545454541</v>
      </c>
      <c r="AC5" s="3">
        <v>0.36363636363636365</v>
      </c>
      <c r="AD5" s="3">
        <v>0.4</v>
      </c>
      <c r="AE5" s="3">
        <v>1</v>
      </c>
      <c r="AF5" s="3">
        <v>-1</v>
      </c>
    </row>
  </sheetData>
  <pageMargins left="0.7" right="0.7" top="0.75" bottom="0.75" header="0.3" footer="0.3"/>
  <pageSetup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F42"/>
  <sheetViews>
    <sheetView view="pageBreakPreview" zoomScale="60" zoomScaleNormal="100" workbookViewId="0">
      <selection activeCell="AI31" sqref="AI31"/>
    </sheetView>
  </sheetViews>
  <sheetFormatPr defaultRowHeight="13.2" x14ac:dyDescent="0.25"/>
  <cols>
    <col min="1" max="1" width="28.44140625" customWidth="1"/>
    <col min="2" max="32" width="6" customWidth="1"/>
  </cols>
  <sheetData>
    <row r="1" spans="1:32" x14ac:dyDescent="0.25">
      <c r="A1" s="2" t="s">
        <v>130</v>
      </c>
    </row>
    <row r="2" spans="1:32" x14ac:dyDescent="0.25">
      <c r="A2" s="381" t="s">
        <v>112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6">
        <v>13</v>
      </c>
      <c r="O2" s="26">
        <v>14</v>
      </c>
      <c r="P2" s="26">
        <v>15</v>
      </c>
      <c r="Q2" s="26">
        <v>16</v>
      </c>
      <c r="R2" s="26">
        <v>17</v>
      </c>
      <c r="S2" s="26">
        <v>18</v>
      </c>
      <c r="T2" s="26">
        <v>19</v>
      </c>
      <c r="U2" s="26">
        <v>20</v>
      </c>
      <c r="V2" s="26">
        <v>21</v>
      </c>
      <c r="W2" s="26">
        <v>22</v>
      </c>
      <c r="X2" s="26">
        <v>23</v>
      </c>
      <c r="Y2" s="26">
        <v>24</v>
      </c>
      <c r="Z2" s="26">
        <v>25</v>
      </c>
      <c r="AA2" s="26">
        <v>26</v>
      </c>
      <c r="AB2" s="26">
        <v>27</v>
      </c>
      <c r="AC2" s="26">
        <v>28</v>
      </c>
      <c r="AD2" s="26">
        <v>29</v>
      </c>
      <c r="AE2" s="26">
        <v>30</v>
      </c>
      <c r="AF2" s="26">
        <v>31</v>
      </c>
    </row>
    <row r="3" spans="1:32" x14ac:dyDescent="0.25">
      <c r="A3" s="360" t="s">
        <v>39</v>
      </c>
      <c r="B3" s="389">
        <v>-1</v>
      </c>
      <c r="C3" s="389">
        <v>0.41666666666666669</v>
      </c>
      <c r="D3" s="389">
        <v>0</v>
      </c>
      <c r="E3" s="389">
        <v>-1</v>
      </c>
      <c r="F3" s="389">
        <v>0.41666666666666669</v>
      </c>
      <c r="G3" s="389">
        <v>-0.66666666666666663</v>
      </c>
      <c r="H3" s="389">
        <v>1.5</v>
      </c>
      <c r="I3" s="389">
        <v>2.25</v>
      </c>
      <c r="J3" s="389">
        <v>0.66666666666666663</v>
      </c>
      <c r="K3" s="389">
        <v>-1.25</v>
      </c>
      <c r="L3" s="389">
        <v>-0.16666666666666666</v>
      </c>
      <c r="M3" s="389">
        <v>-0.75</v>
      </c>
      <c r="N3" s="389">
        <v>2.1666666666666665</v>
      </c>
      <c r="O3" s="389">
        <v>0.66666666666666663</v>
      </c>
      <c r="P3" s="389">
        <v>1</v>
      </c>
      <c r="Q3" s="389">
        <v>-0.83333333333333337</v>
      </c>
      <c r="R3" s="389">
        <v>0.75</v>
      </c>
      <c r="S3" s="389">
        <v>0.5</v>
      </c>
      <c r="T3" s="389">
        <v>0.33333333333333331</v>
      </c>
      <c r="U3" s="389">
        <v>-0.91666666666666663</v>
      </c>
      <c r="V3" s="389">
        <v>1.3333333333333333</v>
      </c>
      <c r="W3" s="389">
        <v>1.5</v>
      </c>
      <c r="X3" s="389">
        <v>-1</v>
      </c>
      <c r="Y3" s="389">
        <v>-0.83333333333333337</v>
      </c>
      <c r="Z3" s="389">
        <v>1</v>
      </c>
      <c r="AA3" s="389">
        <v>2</v>
      </c>
      <c r="AB3" s="389">
        <v>2.5833333333333335</v>
      </c>
      <c r="AC3" s="389">
        <v>1.75</v>
      </c>
      <c r="AD3" s="389">
        <v>1.8181818181818181</v>
      </c>
      <c r="AE3" s="389">
        <v>1.1818181818181819</v>
      </c>
      <c r="AF3" s="389">
        <v>-0.42857142857142855</v>
      </c>
    </row>
    <row r="4" spans="1:32" x14ac:dyDescent="0.25">
      <c r="A4" s="381" t="s">
        <v>40</v>
      </c>
      <c r="B4" s="389">
        <v>-1.1666666666666667</v>
      </c>
      <c r="C4" s="389">
        <v>-0.75</v>
      </c>
      <c r="D4" s="389">
        <v>0.83333333333333337</v>
      </c>
      <c r="E4" s="389">
        <v>-1.8333333333333333</v>
      </c>
      <c r="F4" s="389">
        <v>-1.3333333333333333</v>
      </c>
      <c r="G4" s="389">
        <v>0.25</v>
      </c>
      <c r="H4" s="389">
        <v>0.58333333333333337</v>
      </c>
      <c r="I4" s="389">
        <v>1.75</v>
      </c>
      <c r="J4" s="389">
        <v>0.16666666666666666</v>
      </c>
      <c r="K4" s="389">
        <v>-1.25</v>
      </c>
      <c r="L4" s="389">
        <v>-0.5</v>
      </c>
      <c r="M4" s="389">
        <v>-1.0833333333333333</v>
      </c>
      <c r="N4" s="389">
        <v>1.4166666666666667</v>
      </c>
      <c r="O4" s="389">
        <v>1</v>
      </c>
      <c r="P4" s="389">
        <v>0.91666666666666663</v>
      </c>
      <c r="Q4" s="389">
        <v>-1.0833333333333333</v>
      </c>
      <c r="R4" s="389">
        <v>-0.58333333333333337</v>
      </c>
      <c r="S4" s="389">
        <v>-1.25</v>
      </c>
      <c r="T4" s="389">
        <v>0</v>
      </c>
      <c r="U4" s="389">
        <v>-1.8333333333333333</v>
      </c>
      <c r="V4" s="389">
        <v>0.33333333333333331</v>
      </c>
      <c r="W4" s="389">
        <v>-0.58333333333333337</v>
      </c>
      <c r="X4" s="389">
        <v>-2.5</v>
      </c>
      <c r="Y4" s="389">
        <v>-1.1666666666666667</v>
      </c>
      <c r="Z4" s="389">
        <v>0.66666666666666663</v>
      </c>
      <c r="AA4" s="389">
        <v>1.5833333333333333</v>
      </c>
      <c r="AB4" s="389">
        <v>-0.75</v>
      </c>
      <c r="AC4" s="389">
        <v>0.25</v>
      </c>
      <c r="AD4" s="389">
        <v>0.18181818181818182</v>
      </c>
      <c r="AE4" s="389">
        <v>0.72727272727272729</v>
      </c>
      <c r="AF4" s="389">
        <v>0.7142857142857143</v>
      </c>
    </row>
    <row r="5" spans="1:32" x14ac:dyDescent="0.25">
      <c r="A5" s="381" t="s">
        <v>129</v>
      </c>
      <c r="B5" s="389">
        <v>-9.0909090909090912E-2</v>
      </c>
      <c r="C5" s="389">
        <v>-0.36363636363636365</v>
      </c>
      <c r="D5" s="389">
        <v>0.18181818181818182</v>
      </c>
      <c r="E5" s="389">
        <v>0.54545454545454541</v>
      </c>
      <c r="F5" s="389">
        <v>0</v>
      </c>
      <c r="G5" s="389">
        <v>0.54545454545454541</v>
      </c>
      <c r="H5" s="389">
        <v>9.0909090909090912E-2</v>
      </c>
      <c r="I5" s="389">
        <v>0.45454545454545453</v>
      </c>
      <c r="J5" s="389">
        <v>-0.63636363636363635</v>
      </c>
      <c r="K5" s="389">
        <v>0.45454545454545453</v>
      </c>
      <c r="L5" s="389">
        <v>0.18181818181818182</v>
      </c>
      <c r="M5" s="389">
        <v>-9.0909090909090912E-2</v>
      </c>
      <c r="N5" s="389">
        <v>0.27272727272727271</v>
      </c>
      <c r="O5" s="389">
        <v>0.36363636363636365</v>
      </c>
      <c r="P5" s="389">
        <v>-0.18181818181818182</v>
      </c>
      <c r="Q5" s="389">
        <v>-0.45454545454545453</v>
      </c>
      <c r="R5" s="389">
        <v>0</v>
      </c>
      <c r="S5" s="389">
        <v>-0.18181818181818182</v>
      </c>
      <c r="T5" s="389">
        <v>0.27272727272727271</v>
      </c>
      <c r="U5" s="389">
        <v>0.18181818181818182</v>
      </c>
      <c r="V5" s="389">
        <v>0</v>
      </c>
      <c r="W5" s="389">
        <v>9.0909090909090912E-2</v>
      </c>
      <c r="X5" s="389">
        <v>-0.81818181818181823</v>
      </c>
      <c r="Y5" s="389">
        <v>0.45454545454545453</v>
      </c>
      <c r="Z5" s="389">
        <v>0.54545454545454541</v>
      </c>
      <c r="AA5" s="389">
        <v>0.45454545454545453</v>
      </c>
      <c r="AB5" s="389">
        <v>-0.90909090909090906</v>
      </c>
      <c r="AC5" s="389">
        <v>-0.18181818181818182</v>
      </c>
      <c r="AD5" s="389">
        <v>-1.5</v>
      </c>
      <c r="AE5" s="389">
        <v>-0.2</v>
      </c>
      <c r="AF5" s="389">
        <v>-0.8571428571428571</v>
      </c>
    </row>
    <row r="6" spans="1:32" x14ac:dyDescent="0.25">
      <c r="A6" s="360" t="s">
        <v>41</v>
      </c>
      <c r="B6" s="389">
        <v>-2.0833333333333335</v>
      </c>
      <c r="C6" s="389">
        <v>0.16666666666666666</v>
      </c>
      <c r="D6" s="389">
        <v>0.41666666666666669</v>
      </c>
      <c r="E6" s="389">
        <v>-1.0833333333333333</v>
      </c>
      <c r="F6" s="389">
        <v>-2.5</v>
      </c>
      <c r="G6" s="389">
        <v>-3.4166666666666665</v>
      </c>
      <c r="H6" s="389">
        <v>-2.25</v>
      </c>
      <c r="I6" s="389">
        <v>-1.5</v>
      </c>
      <c r="J6" s="389">
        <v>-1.8333333333333333</v>
      </c>
      <c r="K6" s="389">
        <v>-2.5833333333333335</v>
      </c>
      <c r="L6" s="389">
        <v>-2.3333333333333335</v>
      </c>
      <c r="M6" s="389">
        <v>-1.9166666666666667</v>
      </c>
      <c r="N6" s="389">
        <v>-0.66666666666666663</v>
      </c>
      <c r="O6" s="389">
        <v>-2.3333333333333335</v>
      </c>
      <c r="P6" s="389">
        <v>-0.5</v>
      </c>
      <c r="Q6" s="389">
        <v>-8.3333333333333329E-2</v>
      </c>
      <c r="R6" s="389">
        <v>-1.1666666666666667</v>
      </c>
      <c r="S6" s="389">
        <v>-1.0833333333333333</v>
      </c>
      <c r="T6" s="389">
        <v>-2.4166666666666665</v>
      </c>
      <c r="U6" s="389">
        <v>-3.5</v>
      </c>
      <c r="V6" s="389">
        <v>1.1666666666666667</v>
      </c>
      <c r="W6" s="389">
        <v>-1.25</v>
      </c>
      <c r="X6" s="389">
        <v>-2</v>
      </c>
      <c r="Y6" s="389">
        <v>-1.4166666666666667</v>
      </c>
      <c r="Z6" s="389">
        <v>-3.25</v>
      </c>
      <c r="AA6" s="389">
        <v>-3.0833333333333335</v>
      </c>
      <c r="AB6" s="389">
        <v>-1.9166666666666667</v>
      </c>
      <c r="AC6" s="389">
        <v>-3.8333333333333335</v>
      </c>
      <c r="AD6" s="389">
        <v>-1.5454545454545454</v>
      </c>
      <c r="AE6" s="389">
        <v>-1.5454545454545454</v>
      </c>
      <c r="AF6" s="389">
        <v>2.4285714285714284</v>
      </c>
    </row>
    <row r="39" spans="2:32" x14ac:dyDescent="0.25"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</row>
    <row r="40" spans="2:32" x14ac:dyDescent="0.25">
      <c r="B40" s="389"/>
      <c r="C40" s="389"/>
      <c r="D40" s="389"/>
      <c r="E40" s="389"/>
      <c r="F40" s="389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89"/>
      <c r="X40" s="389"/>
      <c r="Y40" s="389"/>
      <c r="Z40" s="389"/>
      <c r="AA40" s="389"/>
      <c r="AB40" s="389"/>
      <c r="AC40" s="389"/>
      <c r="AD40" s="389"/>
      <c r="AE40" s="389"/>
      <c r="AF40" s="389"/>
    </row>
    <row r="41" spans="2:32" x14ac:dyDescent="0.25"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89"/>
      <c r="R41" s="389"/>
      <c r="S41" s="389"/>
      <c r="T41" s="389"/>
      <c r="U41" s="389"/>
      <c r="V41" s="389"/>
      <c r="W41" s="389"/>
      <c r="X41" s="389"/>
      <c r="Y41" s="389"/>
      <c r="Z41" s="389"/>
      <c r="AA41" s="389"/>
      <c r="AB41" s="389"/>
      <c r="AC41" s="389"/>
      <c r="AD41" s="389"/>
      <c r="AE41" s="389"/>
      <c r="AF41" s="389"/>
    </row>
    <row r="42" spans="2:32" x14ac:dyDescent="0.25"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  <c r="Z42" s="389"/>
      <c r="AA42" s="389"/>
      <c r="AB42" s="389"/>
      <c r="AC42" s="389"/>
      <c r="AD42" s="389"/>
      <c r="AE42" s="389"/>
      <c r="AF42" s="389"/>
    </row>
  </sheetData>
  <pageMargins left="0.7" right="0.7" top="0.75" bottom="0.75" header="0.3" footer="0.3"/>
  <pageSetup scale="58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F5"/>
  <sheetViews>
    <sheetView view="pageBreakPreview" zoomScale="60" zoomScaleNormal="100" workbookViewId="0">
      <selection activeCell="AQ22" sqref="AQ22"/>
    </sheetView>
  </sheetViews>
  <sheetFormatPr defaultRowHeight="13.2" x14ac:dyDescent="0.25"/>
  <cols>
    <col min="1" max="1" width="28.44140625" customWidth="1"/>
    <col min="2" max="32" width="6" customWidth="1"/>
  </cols>
  <sheetData>
    <row r="1" spans="1:32" ht="20.399999999999999" x14ac:dyDescent="0.35">
      <c r="A1" s="395">
        <v>1898</v>
      </c>
    </row>
    <row r="2" spans="1:32" x14ac:dyDescent="0.25">
      <c r="A2" s="381" t="s">
        <v>112</v>
      </c>
      <c r="B2" s="26">
        <v>1</v>
      </c>
      <c r="C2" s="26">
        <v>2</v>
      </c>
      <c r="D2" s="26">
        <v>3</v>
      </c>
      <c r="E2" s="26">
        <v>4</v>
      </c>
      <c r="F2" s="26">
        <v>5</v>
      </c>
      <c r="G2" s="26">
        <v>6</v>
      </c>
      <c r="H2" s="26">
        <v>7</v>
      </c>
      <c r="I2" s="26">
        <v>8</v>
      </c>
      <c r="J2" s="26">
        <v>9</v>
      </c>
      <c r="K2" s="26">
        <v>10</v>
      </c>
      <c r="L2" s="26">
        <v>11</v>
      </c>
      <c r="M2" s="26">
        <v>12</v>
      </c>
      <c r="N2" s="26">
        <v>13</v>
      </c>
      <c r="O2" s="26">
        <v>14</v>
      </c>
      <c r="P2" s="26">
        <v>15</v>
      </c>
      <c r="Q2" s="26">
        <v>16</v>
      </c>
      <c r="R2" s="26">
        <v>17</v>
      </c>
      <c r="S2" s="26">
        <v>18</v>
      </c>
      <c r="T2" s="26">
        <v>19</v>
      </c>
      <c r="U2" s="26">
        <v>20</v>
      </c>
      <c r="V2" s="26">
        <v>21</v>
      </c>
      <c r="W2" s="26">
        <v>22</v>
      </c>
      <c r="X2" s="26">
        <v>23</v>
      </c>
      <c r="Y2" s="26">
        <v>24</v>
      </c>
      <c r="Z2" s="26">
        <v>25</v>
      </c>
      <c r="AA2" s="26">
        <v>26</v>
      </c>
      <c r="AB2" s="26">
        <v>27</v>
      </c>
      <c r="AC2" s="26">
        <v>28</v>
      </c>
      <c r="AD2" s="26">
        <v>29</v>
      </c>
      <c r="AE2" s="26">
        <v>30</v>
      </c>
      <c r="AF2" s="26">
        <v>31</v>
      </c>
    </row>
    <row r="3" spans="1:32" x14ac:dyDescent="0.25">
      <c r="A3" s="360" t="s">
        <v>39</v>
      </c>
      <c r="B3" s="110">
        <v>1.75</v>
      </c>
      <c r="C3" s="113">
        <v>3.5</v>
      </c>
      <c r="D3" s="113">
        <v>4</v>
      </c>
      <c r="E3" s="113">
        <v>2.0833333333333335</v>
      </c>
      <c r="F3" s="113">
        <v>1.25</v>
      </c>
      <c r="G3" s="113">
        <v>2.3333333333333335</v>
      </c>
      <c r="H3" s="113">
        <v>3.25</v>
      </c>
      <c r="I3" s="113">
        <v>3.0833333333333335</v>
      </c>
      <c r="J3" s="113">
        <v>2.5</v>
      </c>
      <c r="K3" s="113">
        <v>2.1666666666666665</v>
      </c>
      <c r="L3" s="113">
        <v>2.6666666666666665</v>
      </c>
      <c r="M3" s="113">
        <v>1.8333333333333333</v>
      </c>
      <c r="N3" s="113">
        <v>3.0833333333333335</v>
      </c>
      <c r="O3" s="113">
        <v>2.6666666666666665</v>
      </c>
      <c r="P3" s="113">
        <v>2.1666666666666665</v>
      </c>
      <c r="Q3" s="113">
        <v>2.4166666666666665</v>
      </c>
      <c r="R3" s="113">
        <v>2.8333333333333335</v>
      </c>
      <c r="S3" s="113">
        <v>3.0833333333333335</v>
      </c>
      <c r="T3" s="113">
        <v>1.25</v>
      </c>
      <c r="U3" s="113">
        <v>1.4166666666666667</v>
      </c>
      <c r="V3" s="113">
        <v>2.5833333333333335</v>
      </c>
      <c r="W3" s="113">
        <v>1.5833333333333333</v>
      </c>
      <c r="X3" s="113">
        <v>2.0833333333333335</v>
      </c>
      <c r="Y3" s="113">
        <v>1.8333333333333333</v>
      </c>
      <c r="Z3" s="113">
        <v>2.1666666666666665</v>
      </c>
      <c r="AA3" s="113">
        <v>1.3333333333333333</v>
      </c>
      <c r="AB3" s="113">
        <v>2.6666666666666665</v>
      </c>
      <c r="AC3" s="113">
        <v>3.0833333333333335</v>
      </c>
      <c r="AD3" s="113">
        <v>2.1818181818181817</v>
      </c>
      <c r="AE3" s="113">
        <v>2.1818181818181817</v>
      </c>
      <c r="AF3" s="216">
        <v>-0.14285714285714285</v>
      </c>
    </row>
    <row r="4" spans="1:32" x14ac:dyDescent="0.25">
      <c r="A4" s="381" t="s">
        <v>40</v>
      </c>
      <c r="B4" s="389">
        <v>1.75</v>
      </c>
      <c r="C4" s="389">
        <v>2.1666666666666665</v>
      </c>
      <c r="D4" s="389">
        <v>2.8333333333333335</v>
      </c>
      <c r="E4" s="389">
        <v>1.4166666666666667</v>
      </c>
      <c r="F4" s="389">
        <v>1.0833333333333333</v>
      </c>
      <c r="G4" s="389">
        <v>0.41666666666666669</v>
      </c>
      <c r="H4" s="389">
        <v>3.0833333333333335</v>
      </c>
      <c r="I4" s="389">
        <v>1.5</v>
      </c>
      <c r="J4" s="389">
        <v>1.25</v>
      </c>
      <c r="K4" s="389">
        <v>0.58333333333333337</v>
      </c>
      <c r="L4" s="389">
        <v>0.75</v>
      </c>
      <c r="M4" s="389">
        <v>0.83333333333333337</v>
      </c>
      <c r="N4" s="389">
        <v>2.6666666666666665</v>
      </c>
      <c r="O4" s="389">
        <v>1.4166666666666667</v>
      </c>
      <c r="P4" s="389">
        <v>2.25</v>
      </c>
      <c r="Q4" s="389">
        <v>0.66666666666666663</v>
      </c>
      <c r="R4" s="389">
        <v>2.3333333333333335</v>
      </c>
      <c r="S4" s="389">
        <v>2.25</v>
      </c>
      <c r="T4" s="389">
        <v>1.75</v>
      </c>
      <c r="U4" s="389">
        <v>2.9166666666666665</v>
      </c>
      <c r="V4" s="389">
        <v>1.4166666666666667</v>
      </c>
      <c r="W4" s="389">
        <v>-1.6666666666666667</v>
      </c>
      <c r="X4" s="389">
        <v>0.83333333333333337</v>
      </c>
      <c r="Y4" s="389">
        <v>2.1666666666666665</v>
      </c>
      <c r="Z4" s="389">
        <v>2.0833333333333335</v>
      </c>
      <c r="AA4" s="389">
        <v>-0.5</v>
      </c>
      <c r="AB4" s="389">
        <v>1.25</v>
      </c>
      <c r="AC4" s="389">
        <v>2.75</v>
      </c>
      <c r="AD4" s="389">
        <v>0.27272727272727271</v>
      </c>
      <c r="AE4" s="389">
        <v>1.0909090909090908</v>
      </c>
      <c r="AF4" s="389">
        <v>-2.4285714285714284</v>
      </c>
    </row>
    <row r="5" spans="1:32" x14ac:dyDescent="0.25">
      <c r="A5" s="381" t="s">
        <v>85</v>
      </c>
      <c r="B5" s="389">
        <v>1.5</v>
      </c>
      <c r="C5" s="389">
        <v>3.5833333333333335</v>
      </c>
      <c r="D5" s="389">
        <v>3</v>
      </c>
      <c r="E5" s="389">
        <v>2.4166666666666665</v>
      </c>
      <c r="F5" s="389">
        <v>1.5833333333333333</v>
      </c>
      <c r="G5" s="389">
        <v>0.75</v>
      </c>
      <c r="H5" s="389">
        <v>1.0833333333333333</v>
      </c>
      <c r="I5" s="389">
        <v>2.1666666666666665</v>
      </c>
      <c r="J5" s="389">
        <v>0.16666666666666666</v>
      </c>
      <c r="K5" s="389">
        <v>3.75</v>
      </c>
      <c r="L5" s="389">
        <v>1.0833333333333333</v>
      </c>
      <c r="M5" s="389">
        <v>2.6666666666666665</v>
      </c>
      <c r="N5" s="389">
        <v>1</v>
      </c>
      <c r="O5" s="389">
        <v>1.0833333333333333</v>
      </c>
      <c r="P5" s="389">
        <v>1.1666666666666667</v>
      </c>
      <c r="Q5" s="389">
        <v>1.6666666666666667</v>
      </c>
      <c r="R5" s="389">
        <v>1.0833333333333333</v>
      </c>
      <c r="S5" s="389">
        <v>-0.25</v>
      </c>
      <c r="T5" s="389">
        <v>0.83333333333333337</v>
      </c>
      <c r="U5" s="389">
        <v>2.5</v>
      </c>
      <c r="V5" s="389">
        <v>1.5</v>
      </c>
      <c r="W5" s="389">
        <v>-8.3333333333333329E-2</v>
      </c>
      <c r="X5" s="389">
        <v>-0.25</v>
      </c>
      <c r="Y5" s="389">
        <v>1.5833333333333333</v>
      </c>
      <c r="Z5" s="389">
        <v>1.8333333333333333</v>
      </c>
      <c r="AA5" s="389">
        <v>-0.41666666666666669</v>
      </c>
      <c r="AB5" s="389">
        <v>1.9166666666666667</v>
      </c>
      <c r="AC5" s="389">
        <v>2.1666666666666665</v>
      </c>
      <c r="AD5" s="389">
        <v>1.0909090909090908</v>
      </c>
      <c r="AE5" s="389">
        <v>1.5454545454545454</v>
      </c>
      <c r="AF5" s="389">
        <v>-4.2857142857142856</v>
      </c>
    </row>
  </sheetData>
  <pageMargins left="0.7" right="0.7" top="0.75" bottom="0.75" header="0.3" footer="0.3"/>
  <pageSetup scale="4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Q27"/>
  <sheetViews>
    <sheetView view="pageBreakPreview" zoomScale="60" zoomScaleNormal="100" workbookViewId="0">
      <selection sqref="A1:O40"/>
    </sheetView>
  </sheetViews>
  <sheetFormatPr defaultRowHeight="13.2" x14ac:dyDescent="0.25"/>
  <cols>
    <col min="1" max="13" width="11.21875" customWidth="1"/>
    <col min="14" max="14" width="16.88671875" customWidth="1"/>
    <col min="16" max="16" width="16.6640625" customWidth="1"/>
    <col min="17" max="17" width="9.109375" style="4"/>
  </cols>
  <sheetData>
    <row r="2" spans="1:17" ht="15.6" x14ac:dyDescent="0.3">
      <c r="A2" s="424" t="s">
        <v>133</v>
      </c>
      <c r="B2" s="423" t="s">
        <v>114</v>
      </c>
      <c r="C2" s="423" t="s">
        <v>115</v>
      </c>
      <c r="D2" s="423" t="s">
        <v>116</v>
      </c>
      <c r="E2" s="423" t="s">
        <v>117</v>
      </c>
      <c r="F2" s="423" t="s">
        <v>118</v>
      </c>
      <c r="G2" s="423" t="s">
        <v>119</v>
      </c>
      <c r="H2" s="423" t="s">
        <v>120</v>
      </c>
      <c r="I2" s="423" t="s">
        <v>121</v>
      </c>
      <c r="J2" s="423" t="s">
        <v>122</v>
      </c>
      <c r="K2" s="423" t="s">
        <v>123</v>
      </c>
      <c r="L2" s="423" t="s">
        <v>124</v>
      </c>
      <c r="M2" s="423" t="s">
        <v>125</v>
      </c>
      <c r="N2" s="423" t="s">
        <v>4</v>
      </c>
      <c r="Q2"/>
    </row>
    <row r="3" spans="1:17" ht="15.6" x14ac:dyDescent="0.3">
      <c r="A3" s="425" t="s">
        <v>182</v>
      </c>
      <c r="B3" s="389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0.51666666666667282</v>
      </c>
      <c r="M3" s="4">
        <v>0.8064516129032242</v>
      </c>
      <c r="Q3"/>
    </row>
    <row r="4" spans="1:17" ht="15.6" x14ac:dyDescent="0.3">
      <c r="A4" s="425" t="s">
        <v>45</v>
      </c>
      <c r="B4" s="389">
        <v>-3.3064516129032242</v>
      </c>
      <c r="C4" s="4">
        <v>-1.6071428571428541</v>
      </c>
      <c r="D4" s="4">
        <v>-2.8709677419354875</v>
      </c>
      <c r="E4" s="4">
        <v>-3.3333333333333286</v>
      </c>
      <c r="F4" s="4">
        <v>-0.95161290322580783</v>
      </c>
      <c r="G4" s="4">
        <v>-1.3166666666666629</v>
      </c>
      <c r="H4" s="4">
        <v>-2.0322580645161281</v>
      </c>
      <c r="I4" s="4">
        <v>-1.5806451612903203</v>
      </c>
      <c r="J4" s="4">
        <v>-0.96666666666666856</v>
      </c>
      <c r="K4" s="4">
        <v>-4.4516129032258007</v>
      </c>
      <c r="L4" s="4">
        <v>0.26666666666667282</v>
      </c>
      <c r="M4" s="4">
        <v>0.32258064516128826</v>
      </c>
      <c r="Q4"/>
    </row>
    <row r="5" spans="1:17" ht="15.6" x14ac:dyDescent="0.3">
      <c r="A5" s="425" t="s">
        <v>12</v>
      </c>
      <c r="B5" s="389">
        <v>-1.3870967741935445</v>
      </c>
      <c r="C5" s="4">
        <v>0.4642857142857153</v>
      </c>
      <c r="D5" s="4">
        <v>-1.7258064516129039</v>
      </c>
      <c r="E5" s="4">
        <v>-1.6666666666666643</v>
      </c>
      <c r="F5" s="4">
        <v>-0.20967741935483275</v>
      </c>
      <c r="G5" s="4">
        <v>0.26666666666666572</v>
      </c>
      <c r="H5" s="4">
        <v>-0.11290322580646261</v>
      </c>
      <c r="I5" s="4">
        <v>0.79032258064516725</v>
      </c>
      <c r="J5" s="4">
        <v>2.36666666666666</v>
      </c>
      <c r="K5" s="4">
        <v>1.0322580645161281</v>
      </c>
      <c r="L5" s="4">
        <v>0.71666666666666856</v>
      </c>
      <c r="M5" s="4">
        <v>0.32258064516128826</v>
      </c>
      <c r="Q5"/>
    </row>
    <row r="6" spans="1:17" ht="15.6" x14ac:dyDescent="0.3">
      <c r="A6" s="425" t="s">
        <v>35</v>
      </c>
      <c r="B6" s="389">
        <v>-4.8709677419354804</v>
      </c>
      <c r="C6" s="4">
        <v>-3</v>
      </c>
      <c r="D6" s="4">
        <v>-2.758064516129032</v>
      </c>
      <c r="E6" s="4">
        <v>-1.9833333333333343</v>
      </c>
      <c r="F6" s="4">
        <v>-1.2903225806451672</v>
      </c>
      <c r="G6" s="4">
        <v>-1.6666666666666714</v>
      </c>
      <c r="H6" s="4">
        <v>-2.0483870967741922</v>
      </c>
      <c r="I6" s="4">
        <v>-1.0161290322580641</v>
      </c>
      <c r="J6" s="4">
        <v>-0.56666666666667709</v>
      </c>
      <c r="K6" s="4">
        <v>-2.5</v>
      </c>
      <c r="L6" s="4">
        <v>-4.3333333333333286</v>
      </c>
      <c r="M6" s="4">
        <v>-3.0645161290322633</v>
      </c>
      <c r="Q6"/>
    </row>
    <row r="7" spans="1:17" x14ac:dyDescent="0.25"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Q7"/>
    </row>
    <row r="8" spans="1:17" x14ac:dyDescent="0.25"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Q8"/>
    </row>
    <row r="9" spans="1:17" x14ac:dyDescent="0.25">
      <c r="A9" s="389"/>
      <c r="B9" s="389"/>
      <c r="C9" s="389"/>
      <c r="D9" s="389"/>
      <c r="E9" s="389"/>
      <c r="F9" s="389"/>
      <c r="G9" s="389"/>
      <c r="H9" s="389"/>
      <c r="I9" s="389"/>
      <c r="J9" s="389"/>
      <c r="K9" s="389"/>
      <c r="Q9"/>
    </row>
    <row r="10" spans="1:17" x14ac:dyDescent="0.25">
      <c r="A10" s="389"/>
      <c r="B10" s="389"/>
      <c r="C10" s="389"/>
      <c r="D10" s="389"/>
      <c r="E10" s="389"/>
      <c r="F10" s="389"/>
      <c r="G10" s="389"/>
      <c r="H10" s="389"/>
      <c r="I10" s="389"/>
      <c r="J10" s="389"/>
      <c r="K10" s="389"/>
      <c r="Q10"/>
    </row>
    <row r="11" spans="1:17" x14ac:dyDescent="0.25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Q11"/>
    </row>
    <row r="12" spans="1:17" x14ac:dyDescent="0.25">
      <c r="A12" s="389"/>
      <c r="B12" s="389"/>
      <c r="C12" s="389"/>
      <c r="D12" s="389"/>
      <c r="E12" s="389"/>
      <c r="F12" s="389"/>
      <c r="G12" s="389"/>
      <c r="H12" s="389"/>
      <c r="I12" s="389"/>
      <c r="J12" s="389"/>
      <c r="K12" s="389"/>
      <c r="Q12"/>
    </row>
    <row r="13" spans="1:17" x14ac:dyDescent="0.25">
      <c r="A13" s="389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Q13"/>
    </row>
    <row r="14" spans="1:17" x14ac:dyDescent="0.25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Q14"/>
    </row>
    <row r="15" spans="1:17" x14ac:dyDescent="0.25">
      <c r="A15" s="389"/>
      <c r="B15" s="389"/>
      <c r="C15" s="389"/>
      <c r="D15" s="389"/>
      <c r="E15" s="389"/>
      <c r="F15" s="389"/>
      <c r="G15" s="389"/>
      <c r="H15" s="389"/>
      <c r="I15" s="389"/>
      <c r="J15" s="389"/>
      <c r="K15" s="389"/>
      <c r="Q15"/>
    </row>
    <row r="16" spans="1:17" x14ac:dyDescent="0.25">
      <c r="A16" s="389"/>
      <c r="B16" s="389"/>
      <c r="C16" s="389"/>
      <c r="D16" s="389"/>
      <c r="E16" s="389"/>
      <c r="F16" s="389"/>
      <c r="G16" s="389"/>
      <c r="H16" s="389"/>
      <c r="I16" s="389"/>
      <c r="J16" s="389"/>
      <c r="K16" s="389"/>
      <c r="Q16"/>
    </row>
    <row r="17" spans="1:14" x14ac:dyDescent="0.25">
      <c r="A17" s="389"/>
      <c r="B17" s="389"/>
      <c r="C17" s="389"/>
      <c r="D17" s="389"/>
      <c r="E17" s="389"/>
      <c r="F17" s="389"/>
      <c r="G17" s="389"/>
      <c r="H17" s="389"/>
      <c r="I17" s="389"/>
      <c r="J17" s="389"/>
      <c r="K17" s="389"/>
    </row>
    <row r="18" spans="1:14" x14ac:dyDescent="0.25">
      <c r="A18" s="389"/>
      <c r="B18" s="389"/>
      <c r="C18" s="389"/>
      <c r="D18" s="389"/>
      <c r="E18" s="389"/>
      <c r="F18" s="389"/>
      <c r="G18" s="389"/>
      <c r="H18" s="389"/>
      <c r="I18" s="389"/>
      <c r="J18" s="389"/>
      <c r="K18" s="389"/>
    </row>
    <row r="19" spans="1:14" x14ac:dyDescent="0.25">
      <c r="A19" s="389"/>
      <c r="B19" s="389"/>
      <c r="C19" s="389"/>
      <c r="D19" s="389"/>
      <c r="E19" s="389"/>
      <c r="F19" s="389"/>
      <c r="G19" s="389"/>
      <c r="H19" s="389"/>
      <c r="I19" s="389"/>
      <c r="J19" s="389"/>
      <c r="K19" s="389"/>
    </row>
    <row r="20" spans="1:14" x14ac:dyDescent="0.25">
      <c r="A20" s="389"/>
      <c r="B20" s="389"/>
      <c r="C20" s="389"/>
      <c r="D20" s="389"/>
      <c r="E20" s="389"/>
      <c r="F20" s="389"/>
      <c r="G20" s="389"/>
      <c r="H20" s="389"/>
      <c r="I20" s="389"/>
      <c r="J20" s="389"/>
      <c r="K20" s="389"/>
    </row>
    <row r="21" spans="1:14" x14ac:dyDescent="0.25">
      <c r="A21" s="389"/>
      <c r="B21" s="389"/>
      <c r="C21" s="389"/>
      <c r="D21" s="389"/>
      <c r="E21" s="389"/>
      <c r="F21" s="389"/>
      <c r="G21" s="389"/>
      <c r="H21" s="389"/>
      <c r="I21" s="389"/>
      <c r="J21" s="389"/>
      <c r="K21" s="389"/>
    </row>
    <row r="22" spans="1:14" x14ac:dyDescent="0.25"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</row>
    <row r="23" spans="1:14" x14ac:dyDescent="0.25"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</row>
    <row r="24" spans="1:14" x14ac:dyDescent="0.25">
      <c r="B24" s="389"/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</row>
    <row r="25" spans="1:14" x14ac:dyDescent="0.25">
      <c r="B25" s="389"/>
      <c r="C25" s="389"/>
      <c r="D25" s="389"/>
      <c r="E25" s="389"/>
      <c r="F25" s="389"/>
      <c r="G25" s="389"/>
      <c r="H25" s="389"/>
      <c r="I25" s="389"/>
      <c r="J25" s="389"/>
      <c r="K25" s="389"/>
      <c r="L25" s="389"/>
      <c r="M25" s="389"/>
      <c r="N25" s="389"/>
    </row>
    <row r="26" spans="1:14" x14ac:dyDescent="0.25">
      <c r="B26" s="389"/>
      <c r="C26" s="389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</row>
    <row r="27" spans="1:14" x14ac:dyDescent="0.25">
      <c r="B27" s="389"/>
      <c r="C27" s="389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</row>
  </sheetData>
  <pageMargins left="0.7" right="0.7" top="0.75" bottom="0.75" header="0.3" footer="0.3"/>
  <pageSetup scale="72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55"/>
  <sheetViews>
    <sheetView view="pageBreakPreview" zoomScale="60" zoomScaleNormal="100" workbookViewId="0">
      <selection sqref="A1:R37"/>
    </sheetView>
  </sheetViews>
  <sheetFormatPr defaultRowHeight="13.2" x14ac:dyDescent="0.25"/>
  <cols>
    <col min="1" max="1" width="7.6640625" customWidth="1"/>
    <col min="2" max="2" width="8.21875" customWidth="1"/>
    <col min="3" max="3" width="7" customWidth="1"/>
  </cols>
  <sheetData>
    <row r="1" spans="1:2" ht="25.5" customHeight="1" x14ac:dyDescent="0.25"/>
    <row r="2" spans="1:2" x14ac:dyDescent="0.25">
      <c r="A2" s="51" t="s">
        <v>50</v>
      </c>
      <c r="B2" s="280" t="s">
        <v>126</v>
      </c>
    </row>
    <row r="3" spans="1:2" x14ac:dyDescent="0.25">
      <c r="A3" s="361">
        <v>-3.903225806451613</v>
      </c>
      <c r="B3" s="88" t="s">
        <v>114</v>
      </c>
    </row>
    <row r="4" spans="1:2" x14ac:dyDescent="0.25">
      <c r="A4" s="361">
        <v>-0.5714285714285714</v>
      </c>
      <c r="B4" s="88" t="s">
        <v>115</v>
      </c>
    </row>
    <row r="5" spans="1:2" x14ac:dyDescent="0.25">
      <c r="A5" s="361">
        <v>-2.225806451612903</v>
      </c>
      <c r="B5" s="88" t="s">
        <v>116</v>
      </c>
    </row>
    <row r="6" spans="1:2" x14ac:dyDescent="0.25">
      <c r="A6" s="361">
        <v>-1.9333333333333333</v>
      </c>
      <c r="B6" s="88" t="s">
        <v>117</v>
      </c>
    </row>
    <row r="7" spans="1:2" x14ac:dyDescent="0.25">
      <c r="A7" s="362">
        <v>0.22580645161290322</v>
      </c>
      <c r="B7" s="56" t="s">
        <v>118</v>
      </c>
    </row>
    <row r="8" spans="1:2" x14ac:dyDescent="0.25">
      <c r="A8" s="362">
        <v>3</v>
      </c>
      <c r="B8" s="56" t="s">
        <v>119</v>
      </c>
    </row>
    <row r="9" spans="1:2" x14ac:dyDescent="0.25">
      <c r="A9" s="361">
        <v>-9.6774193548387094E-2</v>
      </c>
      <c r="B9" s="88" t="s">
        <v>120</v>
      </c>
    </row>
    <row r="10" spans="1:2" x14ac:dyDescent="0.25">
      <c r="A10" s="362">
        <v>1.4193548387096775</v>
      </c>
      <c r="B10" s="56" t="s">
        <v>121</v>
      </c>
    </row>
    <row r="11" spans="1:2" x14ac:dyDescent="0.25">
      <c r="A11" s="362">
        <v>1.9</v>
      </c>
      <c r="B11" s="56" t="s">
        <v>122</v>
      </c>
    </row>
    <row r="12" spans="1:2" x14ac:dyDescent="0.25">
      <c r="A12" s="362">
        <v>1.2258064516129032</v>
      </c>
      <c r="B12" s="56" t="s">
        <v>123</v>
      </c>
    </row>
    <row r="13" spans="1:2" x14ac:dyDescent="0.25">
      <c r="A13" s="361">
        <v>-4.3</v>
      </c>
      <c r="B13" s="88" t="s">
        <v>124</v>
      </c>
    </row>
    <row r="14" spans="1:2" x14ac:dyDescent="0.25">
      <c r="A14" s="361">
        <v>-3.4516129032258065</v>
      </c>
      <c r="B14" s="88" t="s">
        <v>125</v>
      </c>
    </row>
    <row r="20" spans="1:2" x14ac:dyDescent="0.25">
      <c r="A20" s="51" t="s">
        <v>50</v>
      </c>
      <c r="B20" s="51" t="s">
        <v>126</v>
      </c>
    </row>
    <row r="21" spans="1:2" x14ac:dyDescent="0.25">
      <c r="A21" s="397">
        <v>-3.903225806451613</v>
      </c>
      <c r="B21" s="88" t="s">
        <v>114</v>
      </c>
    </row>
    <row r="22" spans="1:2" x14ac:dyDescent="0.25">
      <c r="A22" s="397">
        <v>-5.6785714285714288</v>
      </c>
      <c r="B22" s="88" t="s">
        <v>115</v>
      </c>
    </row>
    <row r="23" spans="1:2" x14ac:dyDescent="0.25">
      <c r="A23" s="397">
        <v>-4.645161290322581</v>
      </c>
      <c r="B23" s="88" t="s">
        <v>116</v>
      </c>
    </row>
    <row r="24" spans="1:2" x14ac:dyDescent="0.25">
      <c r="A24" s="397">
        <v>-0.66666666666665719</v>
      </c>
      <c r="B24" s="88" t="s">
        <v>117</v>
      </c>
    </row>
    <row r="25" spans="1:2" x14ac:dyDescent="0.25">
      <c r="A25" s="398">
        <v>1.8064516129032258</v>
      </c>
      <c r="B25" s="56" t="s">
        <v>118</v>
      </c>
    </row>
    <row r="26" spans="1:2" x14ac:dyDescent="0.25">
      <c r="A26" s="398">
        <v>2.5333333333333332</v>
      </c>
      <c r="B26" s="56" t="s">
        <v>119</v>
      </c>
    </row>
    <row r="27" spans="1:2" x14ac:dyDescent="0.25">
      <c r="A27" s="398">
        <v>1.2</v>
      </c>
      <c r="B27" s="56" t="s">
        <v>120</v>
      </c>
    </row>
    <row r="28" spans="1:2" x14ac:dyDescent="0.25">
      <c r="A28" s="398">
        <v>4.225806451612903</v>
      </c>
      <c r="B28" s="56" t="s">
        <v>121</v>
      </c>
    </row>
    <row r="29" spans="1:2" x14ac:dyDescent="0.25">
      <c r="A29" s="398">
        <v>1.4333333333333333</v>
      </c>
      <c r="B29" s="56" t="s">
        <v>122</v>
      </c>
    </row>
    <row r="30" spans="1:2" x14ac:dyDescent="0.25">
      <c r="A30" s="397">
        <v>-9.6774193548387094E-2</v>
      </c>
      <c r="B30" s="88" t="s">
        <v>123</v>
      </c>
    </row>
    <row r="31" spans="1:2" x14ac:dyDescent="0.25">
      <c r="A31" s="397">
        <v>-0.73333333333333328</v>
      </c>
      <c r="B31" s="88" t="s">
        <v>124</v>
      </c>
    </row>
    <row r="32" spans="1:2" x14ac:dyDescent="0.25">
      <c r="A32" s="397">
        <v>-2.7096774193548385</v>
      </c>
      <c r="B32" s="88" t="s">
        <v>125</v>
      </c>
    </row>
    <row r="55" ht="18" customHeight="1" x14ac:dyDescent="0.25"/>
  </sheetData>
  <pageMargins left="0.75" right="0.75" top="1" bottom="1" header="0.5" footer="0.5"/>
  <pageSetup scale="79" orientation="landscape" horizontalDpi="4294967293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Max. Temp. Data 1897-1898</vt:lpstr>
      <vt:lpstr>Min. Temp. Data 1897-1898</vt:lpstr>
      <vt:lpstr>1-1897 Ave Monthly Max. Temps.</vt:lpstr>
      <vt:lpstr>2-1897 Ave Daily Max. Temps.  </vt:lpstr>
      <vt:lpstr> 3-1898 Ave Daily Max. Temps.</vt:lpstr>
      <vt:lpstr>4-1897 Ave. Daily Min. Temp. </vt:lpstr>
      <vt:lpstr>5-1898 Ave. Daily Min. Temp. </vt:lpstr>
      <vt:lpstr>6-1897 Ave Monthly Min. Temps.</vt:lpstr>
      <vt:lpstr>7-Max. Ashland's vs Shafer's</vt:lpstr>
      <vt:lpstr>8-Min. Ashland's vs Shafer's</vt:lpstr>
      <vt:lpstr>' 3-1898 Ave Daily Max. Temps.'!Print_Area</vt:lpstr>
      <vt:lpstr>'1-1897 Ave Monthly Max. Temps.'!Print_Area</vt:lpstr>
      <vt:lpstr>'4-1897 Ave. Daily Min. Temp. '!Print_Area</vt:lpstr>
      <vt:lpstr>'5-1898 Ave. Daily Min. Temp. '!Print_Area</vt:lpstr>
      <vt:lpstr>'6-1897 Ave Monthly Min. Temps.'!Print_Area</vt:lpstr>
      <vt:lpstr>'7-Max. Ashland''s vs Shafer''s'!Print_Area</vt:lpstr>
      <vt:lpstr>'8-Min. Ashland''s vs Shafer''s'!Print_Area</vt:lpstr>
      <vt:lpstr>'Max. Temp. Data 1897-1898'!Print_Area</vt:lpstr>
    </vt:vector>
  </TitlesOfParts>
  <Company>Annandale Weather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wwkoontz</dc:creator>
  <cp:lastModifiedBy>LLK</cp:lastModifiedBy>
  <cp:lastPrinted>2015-11-04T17:37:36Z</cp:lastPrinted>
  <dcterms:created xsi:type="dcterms:W3CDTF">2009-03-30T00:59:06Z</dcterms:created>
  <dcterms:modified xsi:type="dcterms:W3CDTF">2017-02-12T16:57:48Z</dcterms:modified>
</cp:coreProperties>
</file>